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as107777a9k\Shinua_Kvazim$\Nechasim\"/>
    </mc:Choice>
  </mc:AlternateContent>
  <xr:revisionPtr revIDLastSave="0" documentId="8_{ADD9AEA3-EF1E-414C-B045-43C365DE8F2F}" xr6:coauthVersionLast="47" xr6:coauthVersionMax="47" xr10:uidLastSave="{00000000-0000-0000-0000-000000000000}"/>
  <bookViews>
    <workbookView xWindow="-120" yWindow="-120" windowWidth="28095" windowHeight="16440" activeTab="2" xr2:uid="{58B1FA1C-FD89-4818-8A1D-72C8F33652E6}"/>
  </bookViews>
  <sheets>
    <sheet name="נספח 1" sheetId="1" r:id="rId1"/>
    <sheet name="נספח 2" sheetId="2" r:id="rId2"/>
    <sheet name="נספח 3" sheetId="3" r:id="rId3"/>
    <sheet name="418" sheetId="4" r:id="rId4"/>
    <sheet name="1456" sheetId="5" r:id="rId5"/>
  </sheets>
  <externalReferences>
    <externalReference r:id="rId6"/>
    <externalReference r:id="rId7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3" l="1"/>
  <c r="D25" i="1"/>
  <c r="D57" i="1"/>
  <c r="D52" i="1"/>
  <c r="D54" i="1" s="1"/>
  <c r="D37" i="1"/>
  <c r="D27" i="1"/>
  <c r="D60" i="1"/>
  <c r="D62" i="1" l="1"/>
  <c r="D31" i="1"/>
  <c r="D67" i="1" s="1"/>
</calcChain>
</file>

<file path=xl/sharedStrings.xml><?xml version="1.0" encoding="utf-8"?>
<sst xmlns="http://schemas.openxmlformats.org/spreadsheetml/2006/main" count="276" uniqueCount="157">
  <si>
    <t>אחים ואחיות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</si>
  <si>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</si>
  <si>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</si>
  <si>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</si>
  <si>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</si>
  <si>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</si>
  <si>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</si>
  <si>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</si>
  <si>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</si>
  <si>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</si>
  <si>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</si>
  <si>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</si>
  <si>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</si>
  <si>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</si>
  <si>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</si>
  <si>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</si>
  <si>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</si>
  <si>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</si>
  <si>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</si>
  <si>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</si>
  <si>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</si>
  <si>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</si>
  <si>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</si>
  <si>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</si>
  <si>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</si>
  <si>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</si>
  <si>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</si>
  <si>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</si>
  <si>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</si>
  <si>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</si>
  <si>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</si>
  <si>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</si>
  <si>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</si>
  <si>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</si>
  <si>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</si>
  <si>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</si>
  <si>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</si>
  <si>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</si>
  <si>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</si>
  <si>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</si>
  <si>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</si>
  <si>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</si>
  <si>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</si>
  <si>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</si>
  <si>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</si>
  <si>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</si>
  <si>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</si>
  <si>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</si>
  <si>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</si>
  <si>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</si>
  <si>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</si>
  <si>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מיטב 5018</t>
  </si>
  <si>
    <t>צדדים שאינם קשורים</t>
  </si>
  <si>
    <t>בנק לאומי</t>
  </si>
  <si>
    <t>ברוקר דיסקונט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</si>
  <si>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</si>
  <si>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</si>
  <si>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</si>
  <si>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</si>
  <si>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</si>
  <si>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</si>
  <si>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</si>
  <si>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</si>
  <si>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</si>
  <si>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</si>
  <si>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</si>
  <si>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</si>
  <si>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</si>
  <si>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</si>
  <si>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</si>
  <si>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תשלום הנובע מהשקעה בקרנות השקעה בישראל</t>
  </si>
  <si>
    <t>קוגיטו קפיטל אס.אם.אי שותפות מוגבלת</t>
  </si>
  <si>
    <t>ISF II, LP</t>
  </si>
  <si>
    <t xml:space="preserve">קוגיטו קפיטל משלימה </t>
  </si>
  <si>
    <t xml:space="preserve"> ARBEL </t>
  </si>
  <si>
    <t>Klirmark Opportunity fund  III</t>
  </si>
  <si>
    <t>ארבל 2</t>
  </si>
  <si>
    <t>SKY 4</t>
  </si>
  <si>
    <t>KLIRMARK IV</t>
  </si>
  <si>
    <t>IBI EVO מלונאות</t>
  </si>
  <si>
    <t>סך תשלומים הנובעים מהשקעה בקרנות השקעה בישראל</t>
  </si>
  <si>
    <t>תשלום הנובע מהשקעה בקרנות השקעה בחול</t>
  </si>
  <si>
    <t>קרן רוטשילד נדל"ן</t>
  </si>
  <si>
    <t>DOVER STREET IX</t>
  </si>
  <si>
    <t>ALTO III</t>
  </si>
  <si>
    <t>ICG STRATEGIC SEC FUND II</t>
  </si>
  <si>
    <t>BLUE ATLANTIC PARTNERS II</t>
  </si>
  <si>
    <t>קרן MIGS</t>
  </si>
  <si>
    <t>InfraRed V</t>
  </si>
  <si>
    <t>IBI SBL</t>
  </si>
  <si>
    <t>ICG SSF III</t>
  </si>
  <si>
    <t>Colchis</t>
  </si>
  <si>
    <t>Cvc Strategic II</t>
  </si>
  <si>
    <t>Gatewood II</t>
  </si>
  <si>
    <t>FIMI VII</t>
  </si>
  <si>
    <t>HarbourVest Direct Lending (L) Feeder Fund</t>
  </si>
  <si>
    <t>Electra America  Hospitality</t>
  </si>
  <si>
    <t>Penfund Capital Fund VII</t>
  </si>
  <si>
    <t>SCHRODERS</t>
  </si>
  <si>
    <t>Allianz</t>
  </si>
  <si>
    <t>PGIF IV Feeder (Luxembourg) SCSp</t>
  </si>
  <si>
    <t>Hamilton Lane Equity Opportunities Fund V-B LP</t>
  </si>
  <si>
    <t>Fortissimo VI</t>
  </si>
  <si>
    <t>Coller Capital CIP IX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</si>
  <si>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</si>
  <si>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</si>
  <si>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</si>
  <si>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</si>
  <si>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</si>
  <si>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</si>
  <si>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</si>
  <si>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</si>
  <si>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>הראל קרנות נאמנות בע"מ</t>
  </si>
  <si>
    <t>מגדל קרנות נאמנות בע"מ</t>
  </si>
  <si>
    <t xml:space="preserve">BlackRock  Asset Managment </t>
  </si>
  <si>
    <t>Amundi Asset Management</t>
  </si>
  <si>
    <t>State Street Corp</t>
  </si>
  <si>
    <t>Invesco investment management limited</t>
  </si>
  <si>
    <t>LYXOR ETF</t>
  </si>
  <si>
    <t>Van Eck ETF</t>
  </si>
  <si>
    <t>Vanguard Group</t>
  </si>
  <si>
    <t>Global X Management Co LLc</t>
  </si>
  <si>
    <t>WisdomTree Europe ltd</t>
  </si>
  <si>
    <t>KRANESHARES</t>
  </si>
  <si>
    <t>First trust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</si>
  <si>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</si>
  <si>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</si>
  <si>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</si>
  <si>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 xml:space="preserve">מור ניהול קרנות נאמנות בע"מ 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</si>
  <si>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</si>
  <si>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</si>
  <si>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</si>
  <si>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</si>
  <si>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גוף</t>
  </si>
  <si>
    <t>סכום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</si>
  <si>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</si>
  <si>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</si>
  <si>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</si>
  <si>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Heptagon Fund plc</t>
  </si>
  <si>
    <t>Kotak</t>
  </si>
  <si>
    <t>Trigon New Europe Fund</t>
  </si>
  <si>
    <t>CIFC Senior Secured Corporate</t>
  </si>
  <si>
    <t>PRINCIPAL FINANCIAL</t>
  </si>
  <si>
    <t>סך תשלומים בגין השקעה בקרנות נאמנות זרות</t>
  </si>
  <si>
    <t>תשלומים בגין השקעה בקרן טכנולוגיה עילית</t>
  </si>
  <si>
    <t>אי בי אי ניהול קרנות נאמנות בע"מ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</si>
  <si>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</si>
  <si>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</si>
  <si>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</si>
  <si>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</si>
  <si>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</si>
  <si>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יהב השתלמות וחיסכון לאחים ואחיות מסלול כללי</t>
  </si>
  <si>
    <t>יהב השתלמות לאחים ואחיות  מסלול ללא מניות</t>
  </si>
  <si>
    <t>נספח 3 - פירוט עמלות ניהול חיצוני לשנה המסתיימת ביום: 31.12.2025</t>
  </si>
  <si>
    <t>קרנות השקעה</t>
  </si>
  <si>
    <t>קרנוות סל</t>
  </si>
  <si>
    <t>מור ניהול קרנות נאמנות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</si>
</sst>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2" fillId="0" borderId="0" xfId="0" applyFont="1"/>
    <xf numFmtId="0" fontId="5" fillId="0" borderId="0" xfId="0" applyFont="1"/>
    <xf numFmtId="0" fontId="8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9" fillId="0" borderId="0" xfId="0" applyFont="1"/>
    <xf numFmtId="164" fontId="9" fillId="0" borderId="0" xfId="1" applyFont="1" applyFill="1"/>
    <xf numFmtId="0" fontId="9" fillId="0" borderId="0" xfId="0" applyFont="1" applyAlignment="1">
      <alignment horizontal="center"/>
    </xf>
    <xf numFmtId="164" fontId="9" fillId="0" borderId="0" xfId="1" applyFont="1"/>
    <xf numFmtId="164" fontId="10" fillId="0" borderId="0" xfId="1" applyFont="1"/>
    <xf numFmtId="164" fontId="5" fillId="0" borderId="0" xfId="1" applyFont="1" applyFill="1"/>
    <xf numFmtId="164" fontId="5" fillId="0" borderId="0" xfId="1" applyFont="1"/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1" applyFont="1" applyFill="1"/>
    <xf numFmtId="164" fontId="11" fillId="0" borderId="0" xfId="1" applyFont="1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3" fillId="0" borderId="0" xfId="1" applyFont="1"/>
    <xf numFmtId="0" fontId="13" fillId="0" borderId="0" xfId="0" applyFont="1"/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9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13" fillId="0" borderId="0" xfId="0" applyNumberFormat="1" applyFont="1"/>
    <xf numFmtId="164" fontId="9" fillId="0" borderId="0" xfId="1" applyFont="1" applyFill="1" applyAlignment="1">
      <alignment horizontal="right" vertical="center"/>
    </xf>
    <xf numFmtId="164" fontId="9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164" fontId="13" fillId="0" borderId="0" xfId="1" applyFont="1" applyFill="1"/>
    <xf numFmtId="0" fontId="11" fillId="0" borderId="0" xfId="0" applyFont="1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readingOrder="2"/>
    </xf>
    <xf numFmtId="164" fontId="12" fillId="0" borderId="0" xfId="1" applyFont="1" applyFill="1" applyAlignment="1">
      <alignment horizontal="center" vertical="center"/>
    </xf>
    <xf numFmtId="0" fontId="9" fillId="0" borderId="0" xfId="0" applyFont="1" applyAlignment="1">
      <alignment horizontal="right" readingOrder="2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2"/>
    </xf>
    <xf numFmtId="164" fontId="13" fillId="0" borderId="0" xfId="1" applyFont="1" applyFill="1" applyAlignment="1">
      <alignment horizontal="center"/>
    </xf>
    <xf numFmtId="0" fontId="13" fillId="0" borderId="0" xfId="0" applyFont="1" applyAlignment="1">
      <alignment horizontal="right" readingOrder="1"/>
    </xf>
    <xf numFmtId="10" fontId="13" fillId="0" borderId="0" xfId="2" applyNumberFormat="1" applyFont="1" applyFill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l-gemel\gemel_dat\EXCEL\account\Name\ALL\&#1510;&#1493;&#1493;&#1514;%20&#1488;&#1500;&#1496;&#1513;&#1493;&#1500;&#1512;\&#1492;&#1493;&#1510;&#1488;&#1493;&#1514;%20&#1497;&#1513;&#1497;&#1512;&#1493;&#1514;\&#1488;&#1495;&#1497;&#1501;%20&#1493;&#1488;&#1495;&#1497;&#1493;&#1514;\2025\&#1512;&#1489;&#1506;&#1493;&#1503;%204\&#1505;&#1497;&#1499;&#1493;&#1501;%20&#1492;&#1493;&#1510;&#1488;&#1493;&#1514;%20&#1497;&#1513;&#1497;&#1512;&#1493;&#1514;\31-12-2025\&#1505;&#1497;&#1499;&#1493;&#1501;%20&#1492;&#1493;&#1510;&#1488;&#1493;&#1514;%20&#1497;&#1513;&#1497;&#1512;&#1493;&#1514;%205041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אחים ואחיות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5041</v>
          </cell>
          <cell r="J2">
            <v>418</v>
          </cell>
        </row>
        <row r="3">
          <cell r="B3">
            <v>5041</v>
          </cell>
          <cell r="J3">
            <v>1456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6CC4-1251-467A-9EE0-A4D5ADC2415D}">
  <sheetPr codeName="Sheet3">
    <tabColor rgb="FF002060"/>
  </sheetPr>
  <dimension ref="B2:E67"/>
  <sheetViews>
    <sheetView showGridLines="0" rightToLeft="1" zoomScale="90" zoomScaleNormal="90" workbookViewId="0">
      <selection activeCell="C77" sqref="C77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30.625" style="4" customWidth="1"/>
    <col min="4" max="4" width="12.5" style="3" bestFit="1" customWidth="1"/>
    <col min="5" max="5" width="12.625" style="4" bestFit="1" customWidth="1"/>
    <col min="6" max="16384" width="9.125" style="4"/>
  </cols>
  <sheetData>
    <row r="2" spans="2:5" ht="18" customHeight="1" x14ac:dyDescent="0.25">
      <c r="B2" s="1" t="s">
        <v>0</v>
      </c>
      <c r="C2" s="2"/>
    </row>
    <row r="3" spans="2:5" ht="18" customHeight="1" x14ac:dyDescent="0.25">
      <c r="B3" s="5"/>
    </row>
    <row r="4" spans="2:5" ht="18" customHeight="1" x14ac:dyDescent="0.25">
      <c r="B4" s="6" t="s">
        <v>1</v>
      </c>
      <c r="C4" s="2"/>
      <c r="D4" s="7" t="s">
        <v>2</v>
      </c>
    </row>
    <row r="5" spans="2:5" ht="18" customHeight="1" x14ac:dyDescent="0.25">
      <c r="B5" s="8"/>
      <c r="C5" s="2"/>
      <c r="D5" s="9"/>
    </row>
    <row r="6" spans="2:5" ht="18" customHeight="1" x14ac:dyDescent="0.25">
      <c r="B6" s="10" t="s">
        <v>3</v>
      </c>
    </row>
    <row r="7" spans="2:5" ht="18" customHeight="1" x14ac:dyDescent="0.2">
      <c r="B7" s="11" t="s">
        <v>4</v>
      </c>
      <c r="D7" s="12">
        <v>451.0157701440026</v>
      </c>
      <c r="E7" s="12"/>
    </row>
    <row r="8" spans="2:5" ht="18" customHeight="1" x14ac:dyDescent="0.2">
      <c r="C8" s="4" t="s">
        <v>5</v>
      </c>
      <c r="D8" s="14">
        <v>91.590760000000003</v>
      </c>
      <c r="E8" s="14"/>
    </row>
    <row r="9" spans="2:5" ht="18" customHeight="1" x14ac:dyDescent="0.2">
      <c r="C9" s="4" t="s">
        <v>6</v>
      </c>
      <c r="D9" s="14">
        <v>359.42501014400261</v>
      </c>
      <c r="E9" s="14"/>
    </row>
    <row r="10" spans="2:5" ht="18" customHeight="1" x14ac:dyDescent="0.25">
      <c r="C10" s="15"/>
      <c r="D10" s="14"/>
      <c r="E10" s="14"/>
    </row>
    <row r="11" spans="2:5" ht="18" customHeight="1" x14ac:dyDescent="0.2">
      <c r="B11" s="11" t="s">
        <v>7</v>
      </c>
      <c r="D11" s="23">
        <v>19.432919999999999</v>
      </c>
      <c r="E11" s="23"/>
    </row>
    <row r="12" spans="2:5" ht="18" customHeight="1" x14ac:dyDescent="0.2">
      <c r="C12" s="13" t="s">
        <v>8</v>
      </c>
      <c r="D12" s="14"/>
      <c r="E12" s="14"/>
    </row>
    <row r="13" spans="2:5" ht="18" customHeight="1" x14ac:dyDescent="0.2">
      <c r="C13" s="13" t="s">
        <v>9</v>
      </c>
      <c r="D13" s="23">
        <v>19.432919999999999</v>
      </c>
      <c r="E13" s="23"/>
    </row>
    <row r="14" spans="2:5" ht="18" customHeight="1" x14ac:dyDescent="0.2">
      <c r="C14" s="13"/>
      <c r="D14" s="14"/>
      <c r="E14" s="14"/>
    </row>
    <row r="15" spans="2:5" ht="18" customHeight="1" x14ac:dyDescent="0.2">
      <c r="B15" s="11" t="s">
        <v>10</v>
      </c>
      <c r="D15" s="12">
        <v>0</v>
      </c>
      <c r="E15" s="12"/>
    </row>
    <row r="16" spans="2:5" ht="18" customHeight="1" x14ac:dyDescent="0.2">
      <c r="C16" s="13" t="s">
        <v>11</v>
      </c>
      <c r="D16" s="14">
        <v>0</v>
      </c>
      <c r="E16" s="14"/>
    </row>
    <row r="17" spans="2:5" ht="18" customHeight="1" x14ac:dyDescent="0.2">
      <c r="C17" s="13" t="s">
        <v>12</v>
      </c>
      <c r="D17" s="3">
        <v>0</v>
      </c>
      <c r="E17" s="3"/>
    </row>
    <row r="18" spans="2:5" ht="18" customHeight="1" x14ac:dyDescent="0.2">
      <c r="E18" s="3"/>
    </row>
    <row r="19" spans="2:5" ht="18" customHeight="1" x14ac:dyDescent="0.2">
      <c r="B19" s="11" t="s">
        <v>13</v>
      </c>
      <c r="D19" s="3">
        <v>623.22699999999998</v>
      </c>
      <c r="E19" s="3"/>
    </row>
    <row r="20" spans="2:5" ht="18" customHeight="1" x14ac:dyDescent="0.2">
      <c r="B20" s="11"/>
      <c r="E20" s="3"/>
    </row>
    <row r="21" spans="2:5" ht="18" customHeight="1" x14ac:dyDescent="0.2">
      <c r="B21" s="11" t="s">
        <v>14</v>
      </c>
      <c r="D21" s="3">
        <v>0</v>
      </c>
      <c r="E21" s="3"/>
    </row>
    <row r="22" spans="2:5" ht="18" customHeight="1" x14ac:dyDescent="0.2">
      <c r="B22" s="11"/>
      <c r="E22" s="3"/>
    </row>
    <row r="23" spans="2:5" ht="18" customHeight="1" x14ac:dyDescent="0.2">
      <c r="B23" s="11" t="s">
        <v>15</v>
      </c>
      <c r="D23" s="3">
        <v>0</v>
      </c>
      <c r="E23" s="3"/>
    </row>
    <row r="24" spans="2:5" ht="18" customHeight="1" x14ac:dyDescent="0.2">
      <c r="B24" s="11"/>
      <c r="E24" s="3"/>
    </row>
    <row r="25" spans="2:5" ht="18" customHeight="1" x14ac:dyDescent="0.2">
      <c r="B25" s="11" t="s">
        <v>16</v>
      </c>
      <c r="D25" s="3">
        <f>D8+D9+D12+D13+D16+D17+D19+D21+D23</f>
        <v>1093.6756901440026</v>
      </c>
      <c r="E25" s="3"/>
    </row>
    <row r="26" spans="2:5" ht="18" customHeight="1" x14ac:dyDescent="0.2">
      <c r="B26" s="11"/>
      <c r="E26" s="3"/>
    </row>
    <row r="27" spans="2:5" ht="18" customHeight="1" x14ac:dyDescent="0.2">
      <c r="B27" s="11" t="s">
        <v>17</v>
      </c>
      <c r="D27" s="3">
        <f>IFERROR(AVERAGE(D28:D29),0)</f>
        <v>2172417.76028</v>
      </c>
      <c r="E27" s="3"/>
    </row>
    <row r="28" spans="2:5" ht="18" customHeight="1" x14ac:dyDescent="0.2">
      <c r="C28" s="4" t="s">
        <v>18</v>
      </c>
      <c r="D28" s="3">
        <v>2251196.6682000002</v>
      </c>
      <c r="E28" s="3"/>
    </row>
    <row r="29" spans="2:5" ht="18" customHeight="1" x14ac:dyDescent="0.2">
      <c r="C29" s="4" t="s">
        <v>19</v>
      </c>
      <c r="D29" s="3">
        <v>2093638.8523599999</v>
      </c>
      <c r="E29" s="3"/>
    </row>
    <row r="30" spans="2:5" ht="18" customHeight="1" x14ac:dyDescent="0.2">
      <c r="E30" s="3"/>
    </row>
    <row r="31" spans="2:5" ht="18" customHeight="1" x14ac:dyDescent="0.2">
      <c r="B31" s="11" t="s">
        <v>20</v>
      </c>
      <c r="D31" s="16">
        <f>IFERROR(D25/D27,0)</f>
        <v>5.0343709674102472E-4</v>
      </c>
      <c r="E31" s="16"/>
    </row>
    <row r="32" spans="2:5" ht="18" customHeight="1" x14ac:dyDescent="0.2">
      <c r="B32" s="11"/>
      <c r="E32" s="3"/>
    </row>
    <row r="33" spans="2:5" ht="18" customHeight="1" x14ac:dyDescent="0.25">
      <c r="B33" s="8" t="s">
        <v>21</v>
      </c>
      <c r="E33" s="3"/>
    </row>
    <row r="34" spans="2:5" ht="18" customHeight="1" x14ac:dyDescent="0.2">
      <c r="B34" s="11" t="s">
        <v>22</v>
      </c>
      <c r="D34" s="3">
        <v>380.2432480761899</v>
      </c>
      <c r="E34" s="3"/>
    </row>
    <row r="35" spans="2:5" ht="18" customHeight="1" x14ac:dyDescent="0.2">
      <c r="B35" s="11"/>
      <c r="E35" s="3"/>
    </row>
    <row r="36" spans="2:5" ht="18" customHeight="1" x14ac:dyDescent="0.25">
      <c r="B36" s="17" t="s">
        <v>21</v>
      </c>
      <c r="E36" s="3"/>
    </row>
    <row r="37" spans="2:5" ht="18" customHeight="1" x14ac:dyDescent="0.2">
      <c r="B37" s="11" t="s">
        <v>23</v>
      </c>
      <c r="D37" s="3">
        <f>SUM(D38:D50)</f>
        <v>3265.0556826826669</v>
      </c>
      <c r="E37" s="3"/>
    </row>
    <row r="38" spans="2:5" ht="18" customHeight="1" x14ac:dyDescent="0.2">
      <c r="C38" s="11" t="s">
        <v>24</v>
      </c>
      <c r="D38" s="3">
        <v>676.81582933333334</v>
      </c>
      <c r="E38" s="3"/>
    </row>
    <row r="39" spans="2:5" ht="18" customHeight="1" x14ac:dyDescent="0.2">
      <c r="C39" s="11" t="s">
        <v>25</v>
      </c>
      <c r="D39" s="3">
        <v>1765.7512341333334</v>
      </c>
      <c r="E39" s="3"/>
    </row>
    <row r="40" spans="2:5" ht="18" customHeight="1" x14ac:dyDescent="0.2">
      <c r="C40" s="11" t="s">
        <v>26</v>
      </c>
      <c r="D40" s="3">
        <v>0</v>
      </c>
      <c r="E40" s="3"/>
    </row>
    <row r="41" spans="2:5" ht="18" customHeight="1" x14ac:dyDescent="0.2">
      <c r="C41" s="11" t="s">
        <v>27</v>
      </c>
      <c r="D41" s="3">
        <v>0</v>
      </c>
      <c r="E41" s="3"/>
    </row>
    <row r="42" spans="2:5" ht="18" customHeight="1" x14ac:dyDescent="0.2">
      <c r="C42" s="11" t="s">
        <v>28</v>
      </c>
      <c r="D42" s="3">
        <v>7.2225199619999998</v>
      </c>
      <c r="E42" s="3"/>
    </row>
    <row r="43" spans="2:5" ht="18" customHeight="1" x14ac:dyDescent="0.2">
      <c r="C43" s="11" t="s">
        <v>29</v>
      </c>
      <c r="E43" s="3"/>
    </row>
    <row r="44" spans="2:5" ht="18" customHeight="1" x14ac:dyDescent="0.2">
      <c r="C44" s="11" t="s">
        <v>30</v>
      </c>
      <c r="D44" s="3">
        <v>490.24653503000008</v>
      </c>
      <c r="E44" s="3"/>
    </row>
    <row r="45" spans="2:5" ht="18" customHeight="1" x14ac:dyDescent="0.2">
      <c r="C45" s="11" t="s">
        <v>31</v>
      </c>
      <c r="E45" s="3"/>
    </row>
    <row r="46" spans="2:5" ht="18" customHeight="1" x14ac:dyDescent="0.2">
      <c r="C46" s="4" t="s">
        <v>32</v>
      </c>
      <c r="D46" s="3">
        <v>0</v>
      </c>
      <c r="E46" s="3"/>
    </row>
    <row r="47" spans="2:5" ht="18" customHeight="1" x14ac:dyDescent="0.2">
      <c r="C47" s="4" t="s">
        <v>33</v>
      </c>
      <c r="E47" s="3"/>
    </row>
    <row r="48" spans="2:5" ht="18" customHeight="1" x14ac:dyDescent="0.2">
      <c r="C48" s="4" t="s">
        <v>34</v>
      </c>
      <c r="D48" s="3">
        <v>258.32019057300016</v>
      </c>
      <c r="E48" s="3"/>
    </row>
    <row r="49" spans="2:5" ht="18" customHeight="1" x14ac:dyDescent="0.2">
      <c r="C49" s="4" t="s">
        <v>33</v>
      </c>
      <c r="E49" s="3"/>
    </row>
    <row r="50" spans="2:5" ht="18" customHeight="1" x14ac:dyDescent="0.2">
      <c r="C50" s="4" t="s">
        <v>35</v>
      </c>
      <c r="D50" s="3">
        <v>66.699373651000002</v>
      </c>
      <c r="E50" s="3"/>
    </row>
    <row r="51" spans="2:5" ht="18" customHeight="1" x14ac:dyDescent="0.2">
      <c r="E51" s="3"/>
    </row>
    <row r="52" spans="2:5" ht="18" customHeight="1" x14ac:dyDescent="0.2">
      <c r="B52" s="11" t="s">
        <v>36</v>
      </c>
      <c r="D52" s="16">
        <f>SUM(D38:D50)/D29</f>
        <v>1.5595123671889341E-3</v>
      </c>
      <c r="E52" s="16"/>
    </row>
    <row r="53" spans="2:5" ht="18" customHeight="1" x14ac:dyDescent="0.2">
      <c r="B53" s="11" t="s">
        <v>37</v>
      </c>
      <c r="D53" s="16"/>
      <c r="E53" s="16"/>
    </row>
    <row r="54" spans="2:5" ht="18" customHeight="1" x14ac:dyDescent="0.2">
      <c r="B54" s="11" t="s">
        <v>38</v>
      </c>
      <c r="D54" s="16">
        <f>IFERROR(D53-D52,"")</f>
        <v>-1.5595123671889341E-3</v>
      </c>
      <c r="E54" s="16"/>
    </row>
    <row r="55" spans="2:5" ht="18" customHeight="1" x14ac:dyDescent="0.2">
      <c r="B55" s="11"/>
      <c r="E55" s="3"/>
    </row>
    <row r="56" spans="2:5" ht="18" customHeight="1" x14ac:dyDescent="0.2">
      <c r="B56" s="11" t="s">
        <v>39</v>
      </c>
      <c r="D56" s="3">
        <v>0</v>
      </c>
      <c r="E56" s="3"/>
    </row>
    <row r="57" spans="2:5" ht="18" customHeight="1" x14ac:dyDescent="0.2">
      <c r="B57" s="11" t="s">
        <v>40</v>
      </c>
      <c r="D57" s="16">
        <f>IFERROR((SUM(D38:D50)-D56)/D29,0)</f>
        <v>1.5595123671889341E-3</v>
      </c>
      <c r="E57" s="16"/>
    </row>
    <row r="58" spans="2:5" ht="18" customHeight="1" x14ac:dyDescent="0.2">
      <c r="B58" s="11"/>
      <c r="E58" s="3"/>
    </row>
    <row r="59" spans="2:5" ht="18" customHeight="1" x14ac:dyDescent="0.25">
      <c r="B59" s="17" t="s">
        <v>41</v>
      </c>
      <c r="E59" s="3"/>
    </row>
    <row r="60" spans="2:5" ht="18" customHeight="1" x14ac:dyDescent="0.2">
      <c r="B60" s="11" t="s">
        <v>42</v>
      </c>
      <c r="D60" s="3">
        <f>D25+SUM(D38:D50)-D56</f>
        <v>4358.731372826669</v>
      </c>
      <c r="E60" s="3"/>
    </row>
    <row r="61" spans="2:5" ht="18" customHeight="1" x14ac:dyDescent="0.2">
      <c r="B61" s="11"/>
      <c r="E61" s="3"/>
    </row>
    <row r="62" spans="2:5" ht="18" customHeight="1" x14ac:dyDescent="0.2">
      <c r="B62" s="11" t="s">
        <v>43</v>
      </c>
      <c r="D62" s="16">
        <f>IFERROR(D60/D27,0)</f>
        <v>2.0063964917433181E-3</v>
      </c>
      <c r="E62" s="16"/>
    </row>
    <row r="63" spans="2:5" ht="18" customHeight="1" x14ac:dyDescent="0.2">
      <c r="B63" s="11"/>
      <c r="E63" s="3"/>
    </row>
    <row r="64" spans="2:5" ht="18" customHeight="1" x14ac:dyDescent="0.25">
      <c r="B64" s="17" t="s">
        <v>44</v>
      </c>
      <c r="E64" s="3"/>
    </row>
    <row r="65" spans="2:5" ht="18" customHeight="1" x14ac:dyDescent="0.2">
      <c r="B65" s="11" t="s">
        <v>45</v>
      </c>
      <c r="E65" s="3"/>
    </row>
    <row r="66" spans="2:5" ht="18" customHeight="1" x14ac:dyDescent="0.2">
      <c r="B66" s="11" t="s">
        <v>46</v>
      </c>
      <c r="D66" s="16"/>
      <c r="E66" s="16"/>
    </row>
    <row r="67" spans="2:5" ht="18" customHeight="1" x14ac:dyDescent="0.2">
      <c r="B67" s="11" t="s">
        <v>47</v>
      </c>
      <c r="D67" s="16">
        <f>IFERROR(D31+D65,"יש להשלים את סעיף 18")</f>
        <v>5.0343709674102472E-4</v>
      </c>
      <c r="E67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44CB-1FA7-4677-B2A7-F3615F9F86BA}">
  <sheetPr codeName="Sheet4">
    <tabColor rgb="FF002060"/>
  </sheetPr>
  <dimension ref="B2:D50"/>
  <sheetViews>
    <sheetView showGridLines="0" rightToLeft="1" workbookViewId="0">
      <selection activeCell="L19" sqref="L19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58" style="4" bestFit="1" customWidth="1"/>
    <col min="4" max="4" width="8.5" style="3" bestFit="1" customWidth="1"/>
    <col min="5" max="16384" width="9.125" style="4"/>
  </cols>
  <sheetData>
    <row r="2" spans="2:4" ht="18" customHeight="1" x14ac:dyDescent="0.25">
      <c r="B2" s="18" t="s">
        <v>48</v>
      </c>
      <c r="C2" s="2"/>
    </row>
    <row r="3" spans="2:4" ht="18" customHeight="1" x14ac:dyDescent="0.25">
      <c r="B3" s="5"/>
    </row>
    <row r="4" spans="2:4" ht="18" customHeight="1" x14ac:dyDescent="0.25">
      <c r="B4" s="6" t="s">
        <v>0</v>
      </c>
      <c r="C4" s="2"/>
      <c r="D4" s="7"/>
    </row>
    <row r="5" spans="2:4" ht="18" customHeight="1" x14ac:dyDescent="0.25">
      <c r="B5" s="8"/>
      <c r="C5" s="2"/>
      <c r="D5" s="9"/>
    </row>
    <row r="6" spans="2:4" ht="18" customHeight="1" x14ac:dyDescent="0.25">
      <c r="B6" s="10"/>
      <c r="C6" s="19" t="s">
        <v>49</v>
      </c>
    </row>
    <row r="7" spans="2:4" ht="18" customHeight="1" x14ac:dyDescent="0.25">
      <c r="B7" s="11"/>
      <c r="C7" s="20" t="s">
        <v>50</v>
      </c>
      <c r="D7" s="21" t="s">
        <v>2</v>
      </c>
    </row>
    <row r="8" spans="2:4" ht="18" customHeight="1" x14ac:dyDescent="0.2">
      <c r="B8" s="22"/>
      <c r="C8" s="22" t="s">
        <v>51</v>
      </c>
      <c r="D8" s="23">
        <v>91.590760000000003</v>
      </c>
    </row>
    <row r="9" spans="2:4" ht="18" customHeight="1" x14ac:dyDescent="0.25">
      <c r="C9" s="20" t="s">
        <v>52</v>
      </c>
      <c r="D9" s="14"/>
    </row>
    <row r="10" spans="2:4" ht="18" customHeight="1" x14ac:dyDescent="0.2">
      <c r="B10" s="22"/>
      <c r="C10" s="22" t="s">
        <v>53</v>
      </c>
      <c r="D10">
        <v>323.32967014400282</v>
      </c>
    </row>
    <row r="11" spans="2:4" ht="18" customHeight="1" x14ac:dyDescent="0.2">
      <c r="B11" s="22"/>
      <c r="C11" s="22" t="s">
        <v>54</v>
      </c>
      <c r="D11" s="23">
        <v>25.795339999999999</v>
      </c>
    </row>
    <row r="12" spans="2:4" ht="18" customHeight="1" x14ac:dyDescent="0.25">
      <c r="C12" s="24" t="s">
        <v>55</v>
      </c>
      <c r="D12" s="25">
        <v>451.0157701440026</v>
      </c>
    </row>
    <row r="13" spans="2:4" ht="18" customHeight="1" x14ac:dyDescent="0.25">
      <c r="C13" s="19"/>
      <c r="D13" s="14"/>
    </row>
    <row r="14" spans="2:4" ht="18" customHeight="1" x14ac:dyDescent="0.25">
      <c r="B14" s="22"/>
      <c r="C14" s="19" t="s">
        <v>56</v>
      </c>
      <c r="D14" s="23"/>
    </row>
    <row r="15" spans="2:4" ht="18" customHeight="1" x14ac:dyDescent="0.25">
      <c r="B15" s="22"/>
      <c r="C15" s="20" t="s">
        <v>50</v>
      </c>
    </row>
    <row r="16" spans="2:4" ht="18" customHeight="1" x14ac:dyDescent="0.25">
      <c r="B16" s="8"/>
      <c r="C16" s="20" t="s">
        <v>52</v>
      </c>
      <c r="D16" s="25"/>
    </row>
    <row r="17" spans="2:4" ht="18" customHeight="1" x14ac:dyDescent="0.2">
      <c r="B17" s="22"/>
      <c r="C17" s="22" t="s">
        <v>53</v>
      </c>
      <c r="D17" s="23">
        <v>19.432919999999999</v>
      </c>
    </row>
    <row r="18" spans="2:4" ht="18" customHeight="1" x14ac:dyDescent="0.25">
      <c r="B18" s="22"/>
      <c r="C18" s="26" t="s">
        <v>57</v>
      </c>
      <c r="D18" s="27">
        <v>19.432919999999999</v>
      </c>
    </row>
    <row r="19" spans="2:4" ht="18" customHeight="1" x14ac:dyDescent="0.25">
      <c r="B19" s="17"/>
      <c r="C19" s="24"/>
      <c r="D19" s="25"/>
    </row>
    <row r="20" spans="2:4" ht="18" customHeight="1" x14ac:dyDescent="0.25">
      <c r="B20" s="11"/>
      <c r="C20" s="20" t="s">
        <v>58</v>
      </c>
      <c r="D20" s="25"/>
    </row>
    <row r="21" spans="2:4" ht="18" customHeight="1" x14ac:dyDescent="0.25">
      <c r="C21" s="24" t="s">
        <v>59</v>
      </c>
      <c r="D21" s="25">
        <v>0</v>
      </c>
    </row>
    <row r="22" spans="2:4" ht="18" customHeight="1" x14ac:dyDescent="0.25">
      <c r="C22" s="24"/>
      <c r="D22" s="25"/>
    </row>
    <row r="23" spans="2:4" ht="18" customHeight="1" x14ac:dyDescent="0.25">
      <c r="C23" s="20" t="s">
        <v>60</v>
      </c>
      <c r="D23" s="25"/>
    </row>
    <row r="24" spans="2:4" ht="18" customHeight="1" x14ac:dyDescent="0.25">
      <c r="C24" s="24" t="s">
        <v>61</v>
      </c>
      <c r="D24" s="25">
        <v>0</v>
      </c>
    </row>
    <row r="25" spans="2:4" ht="18" customHeight="1" x14ac:dyDescent="0.25">
      <c r="C25" s="20"/>
      <c r="D25" s="25"/>
    </row>
    <row r="26" spans="2:4" ht="18" customHeight="1" x14ac:dyDescent="0.25">
      <c r="C26" s="20" t="s">
        <v>62</v>
      </c>
      <c r="D26" s="28">
        <v>623.22699999999998</v>
      </c>
    </row>
    <row r="27" spans="2:4" ht="18" customHeight="1" x14ac:dyDescent="0.25">
      <c r="C27" s="24"/>
      <c r="D27" s="25"/>
    </row>
    <row r="28" spans="2:4" ht="18" customHeight="1" x14ac:dyDescent="0.25">
      <c r="C28" s="20" t="s">
        <v>63</v>
      </c>
      <c r="D28" s="25"/>
    </row>
    <row r="29" spans="2:4" ht="18" customHeight="1" x14ac:dyDescent="0.25">
      <c r="C29" s="24" t="s">
        <v>64</v>
      </c>
      <c r="D29" s="25">
        <v>0</v>
      </c>
    </row>
    <row r="30" spans="2:4" ht="18" customHeight="1" x14ac:dyDescent="0.25">
      <c r="C30" s="24"/>
      <c r="D30" s="25"/>
    </row>
    <row r="31" spans="2:4" ht="18" customHeight="1" x14ac:dyDescent="0.25">
      <c r="C31" s="20" t="s">
        <v>65</v>
      </c>
      <c r="D31" s="25"/>
    </row>
    <row r="32" spans="2:4" ht="18" customHeight="1" x14ac:dyDescent="0.25">
      <c r="C32" s="24" t="s">
        <v>66</v>
      </c>
      <c r="D32" s="25">
        <v>0</v>
      </c>
    </row>
    <row r="33" spans="2:4" ht="18" customHeight="1" x14ac:dyDescent="0.25">
      <c r="C33" s="24"/>
      <c r="D33" s="25"/>
    </row>
    <row r="34" spans="2:4" ht="18" customHeight="1" x14ac:dyDescent="0.25">
      <c r="C34" s="20" t="s">
        <v>67</v>
      </c>
      <c r="D34" s="29"/>
    </row>
    <row r="35" spans="2:4" ht="18" customHeight="1" x14ac:dyDescent="0.25">
      <c r="B35" s="11"/>
      <c r="C35" s="24" t="s">
        <v>68</v>
      </c>
      <c r="D35" s="25">
        <v>0</v>
      </c>
    </row>
    <row r="36" spans="2:4" ht="18" customHeight="1" x14ac:dyDescent="0.2">
      <c r="B36" s="11"/>
    </row>
    <row r="37" spans="2:4" ht="18" customHeight="1" x14ac:dyDescent="0.25">
      <c r="B37" s="11"/>
      <c r="C37" s="19" t="s">
        <v>69</v>
      </c>
      <c r="D37" s="30">
        <v>470.44869014400263</v>
      </c>
    </row>
    <row r="38" spans="2:4" ht="18" customHeight="1" x14ac:dyDescent="0.2">
      <c r="B38" s="11"/>
    </row>
    <row r="39" spans="2:4" ht="18" customHeight="1" x14ac:dyDescent="0.2">
      <c r="B39" s="11"/>
    </row>
    <row r="40" spans="2:4" ht="18" customHeight="1" x14ac:dyDescent="0.2">
      <c r="B40" s="11"/>
    </row>
    <row r="41" spans="2:4" ht="18" customHeight="1" x14ac:dyDescent="0.2">
      <c r="B41" s="11"/>
    </row>
    <row r="42" spans="2:4" ht="18" customHeight="1" x14ac:dyDescent="0.25">
      <c r="B42" s="17"/>
    </row>
    <row r="43" spans="2:4" ht="18" customHeight="1" x14ac:dyDescent="0.2">
      <c r="B43" s="11"/>
    </row>
    <row r="44" spans="2:4" ht="18" customHeight="1" x14ac:dyDescent="0.2">
      <c r="B44" s="11"/>
    </row>
    <row r="45" spans="2:4" ht="18" customHeight="1" x14ac:dyDescent="0.2">
      <c r="B45" s="11"/>
    </row>
    <row r="46" spans="2:4" ht="18" customHeight="1" x14ac:dyDescent="0.2">
      <c r="B46" s="11"/>
    </row>
    <row r="47" spans="2:4" ht="18" customHeight="1" x14ac:dyDescent="0.25">
      <c r="B47" s="17"/>
    </row>
    <row r="48" spans="2:4" ht="18" customHeight="1" x14ac:dyDescent="0.2">
      <c r="B48" s="11"/>
    </row>
    <row r="49" spans="2:2" ht="18" customHeight="1" x14ac:dyDescent="0.2">
      <c r="B49" s="11"/>
    </row>
    <row r="50" spans="2:2" ht="18" customHeight="1" x14ac:dyDescent="0.2">
      <c r="B50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D780-DE07-4411-A721-756CE840343B}">
  <sheetPr codeName="Sheet5">
    <tabColor rgb="FF002060"/>
  </sheetPr>
  <dimension ref="A1:H110"/>
  <sheetViews>
    <sheetView showGridLines="0" rightToLeft="1" tabSelected="1" topLeftCell="A82" zoomScaleNormal="100" workbookViewId="0">
      <selection activeCell="C101" sqref="C101:C107"/>
    </sheetView>
  </sheetViews>
  <sheetFormatPr defaultColWidth="9" defaultRowHeight="15" x14ac:dyDescent="0.2"/>
  <cols>
    <col min="1" max="1" width="4.625" style="38" customWidth="1"/>
    <col min="2" max="2" width="71.5" style="40" bestFit="1" customWidth="1"/>
    <col min="3" max="3" width="17.875" style="52" bestFit="1" customWidth="1"/>
    <col min="4" max="4" width="9.875" style="39" bestFit="1" customWidth="1"/>
    <col min="5" max="16384" width="9" style="40"/>
  </cols>
  <sheetData>
    <row r="1" spans="1:4" s="32" customFormat="1" ht="18" x14ac:dyDescent="0.25">
      <c r="A1" s="31"/>
      <c r="C1" s="33"/>
      <c r="D1" s="34"/>
    </row>
    <row r="2" spans="1:4" s="32" customFormat="1" ht="18" x14ac:dyDescent="0.25">
      <c r="A2" s="31"/>
      <c r="B2" s="35" t="s">
        <v>153</v>
      </c>
      <c r="C2" s="33"/>
      <c r="D2" s="34"/>
    </row>
    <row r="3" spans="1:4" s="32" customFormat="1" ht="18" x14ac:dyDescent="0.25">
      <c r="A3" s="31"/>
      <c r="B3" s="36"/>
      <c r="C3" s="33"/>
      <c r="D3" s="34"/>
    </row>
    <row r="4" spans="1:4" s="32" customFormat="1" ht="18" x14ac:dyDescent="0.25">
      <c r="A4" s="31"/>
      <c r="B4" s="37" t="s">
        <v>0</v>
      </c>
      <c r="C4" s="33"/>
      <c r="D4" s="34"/>
    </row>
    <row r="6" spans="1:4" ht="15.75" x14ac:dyDescent="0.25">
      <c r="B6" s="20" t="s">
        <v>70</v>
      </c>
      <c r="C6" s="21" t="s">
        <v>2</v>
      </c>
    </row>
    <row r="7" spans="1:4" x14ac:dyDescent="0.2">
      <c r="B7" s="41" t="s">
        <v>71</v>
      </c>
      <c r="C7" s="42">
        <v>6.5293333333333328</v>
      </c>
    </row>
    <row r="8" spans="1:4" x14ac:dyDescent="0.2">
      <c r="B8" s="41" t="s">
        <v>72</v>
      </c>
      <c r="C8" s="42">
        <v>41.984653333333334</v>
      </c>
    </row>
    <row r="9" spans="1:4" x14ac:dyDescent="0.2">
      <c r="B9" s="41" t="s">
        <v>73</v>
      </c>
      <c r="C9" s="42">
        <v>9.4186666666666667</v>
      </c>
    </row>
    <row r="10" spans="1:4" x14ac:dyDescent="0.2">
      <c r="B10" s="41" t="s">
        <v>74</v>
      </c>
      <c r="C10" s="42">
        <v>35.159999999999997</v>
      </c>
    </row>
    <row r="11" spans="1:4" x14ac:dyDescent="0.2">
      <c r="B11" s="41" t="s">
        <v>75</v>
      </c>
      <c r="C11" s="42">
        <v>58.61</v>
      </c>
    </row>
    <row r="12" spans="1:4" x14ac:dyDescent="0.2">
      <c r="B12" s="41" t="s">
        <v>76</v>
      </c>
      <c r="C12" s="42">
        <v>66.077333333333328</v>
      </c>
    </row>
    <row r="13" spans="1:4" x14ac:dyDescent="0.2">
      <c r="B13" s="41" t="s">
        <v>77</v>
      </c>
      <c r="C13" s="42">
        <v>180.39117599999997</v>
      </c>
    </row>
    <row r="14" spans="1:4" x14ac:dyDescent="0.2">
      <c r="B14" s="41" t="s">
        <v>78</v>
      </c>
      <c r="C14" s="42">
        <v>192.37799999999999</v>
      </c>
    </row>
    <row r="15" spans="1:4" x14ac:dyDescent="0.2">
      <c r="B15" s="41" t="s">
        <v>79</v>
      </c>
      <c r="C15" s="42">
        <v>86.266666666666666</v>
      </c>
    </row>
    <row r="16" spans="1:4" x14ac:dyDescent="0.2">
      <c r="B16" s="41" t="s">
        <v>70</v>
      </c>
      <c r="C16" s="42">
        <v>0</v>
      </c>
    </row>
    <row r="17" spans="2:3" ht="15.75" x14ac:dyDescent="0.2">
      <c r="B17" s="43" t="s">
        <v>80</v>
      </c>
      <c r="C17" s="44">
        <v>676.81582933333334</v>
      </c>
    </row>
    <row r="18" spans="2:3" ht="15.75" x14ac:dyDescent="0.25">
      <c r="B18" s="20"/>
      <c r="C18" s="45"/>
    </row>
    <row r="19" spans="2:3" ht="15.75" x14ac:dyDescent="0.25">
      <c r="B19" s="20" t="s">
        <v>81</v>
      </c>
      <c r="C19" s="45"/>
    </row>
    <row r="20" spans="2:3" x14ac:dyDescent="0.2">
      <c r="B20" s="41" t="s">
        <v>82</v>
      </c>
      <c r="C20" s="42">
        <v>5.8130159999999993</v>
      </c>
    </row>
    <row r="21" spans="2:3" x14ac:dyDescent="0.2">
      <c r="B21" s="41" t="s">
        <v>83</v>
      </c>
      <c r="C21" s="42">
        <v>53.808920000000001</v>
      </c>
    </row>
    <row r="22" spans="2:3" x14ac:dyDescent="0.2">
      <c r="B22" s="41" t="s">
        <v>84</v>
      </c>
      <c r="C22" s="42">
        <v>70.537279999999996</v>
      </c>
    </row>
    <row r="23" spans="2:3" x14ac:dyDescent="0.2">
      <c r="B23" s="41" t="s">
        <v>85</v>
      </c>
      <c r="C23" s="42">
        <v>4.87432</v>
      </c>
    </row>
    <row r="24" spans="2:3" x14ac:dyDescent="0.2">
      <c r="B24" s="41" t="s">
        <v>86</v>
      </c>
      <c r="C24" s="42">
        <v>119.61300559999999</v>
      </c>
    </row>
    <row r="25" spans="2:3" x14ac:dyDescent="0.2">
      <c r="B25" s="41" t="s">
        <v>87</v>
      </c>
      <c r="C25" s="42">
        <v>109.88388839999999</v>
      </c>
    </row>
    <row r="26" spans="2:3" x14ac:dyDescent="0.2">
      <c r="B26" s="41" t="s">
        <v>88</v>
      </c>
      <c r="C26" s="42">
        <v>34.575346666666661</v>
      </c>
    </row>
    <row r="27" spans="2:3" x14ac:dyDescent="0.2">
      <c r="B27" s="41" t="s">
        <v>89</v>
      </c>
      <c r="C27" s="42">
        <v>61.486186666666669</v>
      </c>
    </row>
    <row r="28" spans="2:3" x14ac:dyDescent="0.2">
      <c r="B28" s="41" t="s">
        <v>90</v>
      </c>
      <c r="C28" s="42">
        <v>27.602432000000004</v>
      </c>
    </row>
    <row r="29" spans="2:3" x14ac:dyDescent="0.2">
      <c r="B29" s="41" t="s">
        <v>91</v>
      </c>
      <c r="C29" s="42">
        <v>1.2050969333333332</v>
      </c>
    </row>
    <row r="30" spans="2:3" x14ac:dyDescent="0.2">
      <c r="B30" s="41" t="s">
        <v>92</v>
      </c>
      <c r="C30" s="42">
        <v>88.198035199999993</v>
      </c>
    </row>
    <row r="31" spans="2:3" x14ac:dyDescent="0.2">
      <c r="B31" s="41" t="s">
        <v>93</v>
      </c>
      <c r="C31" s="42">
        <v>95.7</v>
      </c>
    </row>
    <row r="32" spans="2:3" x14ac:dyDescent="0.2">
      <c r="B32" s="41" t="s">
        <v>94</v>
      </c>
      <c r="C32" s="42">
        <v>181.88104000000001</v>
      </c>
    </row>
    <row r="33" spans="2:8" x14ac:dyDescent="0.2">
      <c r="B33" s="41" t="s">
        <v>95</v>
      </c>
      <c r="C33" s="42">
        <v>47.058879999999995</v>
      </c>
    </row>
    <row r="34" spans="2:8" x14ac:dyDescent="0.2">
      <c r="B34" s="41" t="s">
        <v>96</v>
      </c>
      <c r="C34" s="42">
        <v>70.409679999999994</v>
      </c>
    </row>
    <row r="35" spans="2:8" x14ac:dyDescent="0.2">
      <c r="B35" s="41" t="s">
        <v>97</v>
      </c>
      <c r="C35" s="42">
        <v>109.4808</v>
      </c>
    </row>
    <row r="36" spans="2:8" x14ac:dyDescent="0.2">
      <c r="B36" s="41" t="s">
        <v>98</v>
      </c>
      <c r="C36" s="42">
        <v>89.891999999999996</v>
      </c>
      <c r="H36" s="46"/>
    </row>
    <row r="37" spans="2:8" x14ac:dyDescent="0.2">
      <c r="B37" s="41" t="s">
        <v>99</v>
      </c>
      <c r="C37" s="42">
        <v>156.32701333333333</v>
      </c>
      <c r="G37" s="46"/>
    </row>
    <row r="38" spans="2:8" x14ac:dyDescent="0.2">
      <c r="B38" s="41" t="s">
        <v>100</v>
      </c>
      <c r="C38" s="42">
        <v>173.68061333333335</v>
      </c>
    </row>
    <row r="39" spans="2:8" x14ac:dyDescent="0.2">
      <c r="B39" s="41" t="s">
        <v>101</v>
      </c>
      <c r="C39" s="42">
        <v>79.941399999999987</v>
      </c>
    </row>
    <row r="40" spans="2:8" x14ac:dyDescent="0.2">
      <c r="B40" s="41" t="s">
        <v>102</v>
      </c>
      <c r="C40" s="42">
        <v>138.45876000000001</v>
      </c>
    </row>
    <row r="41" spans="2:8" x14ac:dyDescent="0.2">
      <c r="B41" s="41" t="s">
        <v>103</v>
      </c>
      <c r="C41" s="42">
        <v>45.323519999999995</v>
      </c>
    </row>
    <row r="42" spans="2:8" ht="15.75" x14ac:dyDescent="0.2">
      <c r="B42" s="43" t="s">
        <v>104</v>
      </c>
      <c r="C42" s="47">
        <v>1765.7512341333334</v>
      </c>
    </row>
    <row r="43" spans="2:8" ht="15.75" x14ac:dyDescent="0.25">
      <c r="B43" s="20"/>
      <c r="C43" s="44"/>
    </row>
    <row r="44" spans="2:8" ht="15.75" x14ac:dyDescent="0.25">
      <c r="B44" s="20" t="s">
        <v>105</v>
      </c>
      <c r="C44" s="44"/>
    </row>
    <row r="45" spans="2:8" ht="15.75" x14ac:dyDescent="0.2">
      <c r="B45" s="43" t="s">
        <v>106</v>
      </c>
      <c r="C45" s="48">
        <v>0</v>
      </c>
      <c r="H45" s="46"/>
    </row>
    <row r="46" spans="2:8" x14ac:dyDescent="0.2">
      <c r="B46" s="41"/>
      <c r="C46" s="45"/>
    </row>
    <row r="47" spans="2:8" ht="15.75" x14ac:dyDescent="0.25">
      <c r="B47" s="20" t="s">
        <v>107</v>
      </c>
      <c r="C47" s="45"/>
    </row>
    <row r="48" spans="2:8" ht="15.75" x14ac:dyDescent="0.2">
      <c r="B48" s="43" t="s">
        <v>108</v>
      </c>
      <c r="C48" s="48">
        <v>0</v>
      </c>
    </row>
    <row r="49" spans="2:3" x14ac:dyDescent="0.2">
      <c r="B49" s="41"/>
      <c r="C49" s="45"/>
    </row>
    <row r="50" spans="2:3" ht="15.75" x14ac:dyDescent="0.25">
      <c r="B50" s="20" t="s">
        <v>109</v>
      </c>
      <c r="C50" s="45"/>
    </row>
    <row r="51" spans="2:3" ht="15.75" x14ac:dyDescent="0.25">
      <c r="B51" s="20" t="s">
        <v>110</v>
      </c>
      <c r="C51" s="45"/>
    </row>
    <row r="52" spans="2:3" x14ac:dyDescent="0.2">
      <c r="B52" s="41" t="s">
        <v>111</v>
      </c>
      <c r="C52" s="42">
        <v>57.406779980999936</v>
      </c>
    </row>
    <row r="53" spans="2:3" x14ac:dyDescent="0.2">
      <c r="B53" s="41" t="s">
        <v>112</v>
      </c>
      <c r="C53" s="42">
        <v>15.097984406000016</v>
      </c>
    </row>
    <row r="54" spans="2:3" x14ac:dyDescent="0.2">
      <c r="B54" s="41" t="s">
        <v>113</v>
      </c>
      <c r="C54" s="42">
        <v>9.101595371000009</v>
      </c>
    </row>
    <row r="55" spans="2:3" x14ac:dyDescent="0.2">
      <c r="B55" s="41" t="s">
        <v>114</v>
      </c>
      <c r="C55" s="42">
        <v>101.20469731800007</v>
      </c>
    </row>
    <row r="56" spans="2:3" x14ac:dyDescent="0.2">
      <c r="B56" s="41" t="s">
        <v>115</v>
      </c>
      <c r="C56" s="42">
        <v>29.569679836999931</v>
      </c>
    </row>
    <row r="57" spans="2:3" x14ac:dyDescent="0.2">
      <c r="B57" s="41" t="s">
        <v>116</v>
      </c>
      <c r="C57" s="42">
        <v>52.785389772999977</v>
      </c>
    </row>
    <row r="58" spans="2:3" x14ac:dyDescent="0.2">
      <c r="B58" s="41" t="s">
        <v>117</v>
      </c>
      <c r="C58" s="42">
        <v>73.952561063999951</v>
      </c>
    </row>
    <row r="59" spans="2:3" x14ac:dyDescent="0.2">
      <c r="B59" s="41" t="s">
        <v>118</v>
      </c>
      <c r="C59" s="42">
        <v>16.21145945799999</v>
      </c>
    </row>
    <row r="60" spans="2:3" x14ac:dyDescent="0.2">
      <c r="B60" s="41" t="s">
        <v>119</v>
      </c>
      <c r="C60" s="42">
        <v>16.859868062999997</v>
      </c>
    </row>
    <row r="61" spans="2:3" x14ac:dyDescent="0.2">
      <c r="B61" s="41" t="s">
        <v>120</v>
      </c>
      <c r="C61" s="42">
        <v>16.229765486999991</v>
      </c>
    </row>
    <row r="62" spans="2:3" x14ac:dyDescent="0.2">
      <c r="B62" s="41" t="s">
        <v>121</v>
      </c>
      <c r="C62" s="42">
        <v>33.237573997000005</v>
      </c>
    </row>
    <row r="63" spans="2:3" x14ac:dyDescent="0.2">
      <c r="B63" s="41" t="s">
        <v>122</v>
      </c>
      <c r="C63" s="42">
        <v>42.672360823000062</v>
      </c>
    </row>
    <row r="64" spans="2:3" x14ac:dyDescent="0.2">
      <c r="B64" s="41" t="s">
        <v>123</v>
      </c>
      <c r="C64" s="42">
        <v>25.888116514000036</v>
      </c>
    </row>
    <row r="65" spans="2:3" x14ac:dyDescent="0.2">
      <c r="B65" s="41" t="s">
        <v>124</v>
      </c>
      <c r="C65" s="42">
        <v>2.8702938000000004E-2</v>
      </c>
    </row>
    <row r="66" spans="2:3" ht="15.75" x14ac:dyDescent="0.2">
      <c r="B66" s="43" t="s">
        <v>125</v>
      </c>
      <c r="C66" s="44">
        <v>490.24653503000008</v>
      </c>
    </row>
    <row r="67" spans="2:3" x14ac:dyDescent="0.2">
      <c r="B67" s="41"/>
      <c r="C67" s="45"/>
    </row>
    <row r="68" spans="2:3" ht="15.75" x14ac:dyDescent="0.25">
      <c r="B68" s="20" t="s">
        <v>126</v>
      </c>
      <c r="C68" s="49"/>
    </row>
    <row r="69" spans="2:3" ht="15.75" x14ac:dyDescent="0.25">
      <c r="B69" s="20" t="s">
        <v>127</v>
      </c>
      <c r="C69" s="45"/>
    </row>
    <row r="70" spans="2:3" x14ac:dyDescent="0.2">
      <c r="B70" s="41" t="s">
        <v>111</v>
      </c>
      <c r="C70" s="42">
        <v>2.519704013000001</v>
      </c>
    </row>
    <row r="71" spans="2:3" x14ac:dyDescent="0.2">
      <c r="B71" s="41" t="s">
        <v>112</v>
      </c>
      <c r="C71" s="42">
        <v>1.1591446889999979</v>
      </c>
    </row>
    <row r="72" spans="2:3" x14ac:dyDescent="0.2">
      <c r="B72" s="41" t="s">
        <v>113</v>
      </c>
      <c r="C72" s="42">
        <v>0.18160943400000004</v>
      </c>
    </row>
    <row r="73" spans="2:3" x14ac:dyDescent="0.2">
      <c r="B73" s="41" t="s">
        <v>128</v>
      </c>
      <c r="C73" s="42">
        <v>3.3620618260000006</v>
      </c>
    </row>
    <row r="74" spans="2:3" ht="15.75" x14ac:dyDescent="0.25">
      <c r="B74" s="24" t="s">
        <v>129</v>
      </c>
      <c r="C74" s="44">
        <v>7.2225199619999998</v>
      </c>
    </row>
    <row r="75" spans="2:3" x14ac:dyDescent="0.2">
      <c r="B75" s="41"/>
      <c r="C75" s="45"/>
    </row>
    <row r="76" spans="2:3" ht="15.75" x14ac:dyDescent="0.25">
      <c r="B76" s="20" t="s">
        <v>130</v>
      </c>
      <c r="C76" s="45"/>
    </row>
    <row r="77" spans="2:3" ht="15.75" x14ac:dyDescent="0.25">
      <c r="B77" s="20" t="s">
        <v>131</v>
      </c>
      <c r="C77" s="45"/>
    </row>
    <row r="78" spans="2:3" ht="15.75" x14ac:dyDescent="0.25">
      <c r="B78" s="20" t="s">
        <v>132</v>
      </c>
      <c r="C78" s="45"/>
    </row>
    <row r="79" spans="2:3" x14ac:dyDescent="0.2">
      <c r="B79" s="41" t="s">
        <v>133</v>
      </c>
      <c r="C79" s="42" t="s">
        <v>134</v>
      </c>
    </row>
    <row r="80" spans="2:3" ht="15.75" x14ac:dyDescent="0.25">
      <c r="B80" s="24" t="s">
        <v>135</v>
      </c>
      <c r="C80" s="44">
        <v>0</v>
      </c>
    </row>
    <row r="81" spans="2:3" ht="15.75" x14ac:dyDescent="0.25">
      <c r="B81" s="20"/>
      <c r="C81" s="45"/>
    </row>
    <row r="82" spans="2:3" ht="15.75" x14ac:dyDescent="0.25">
      <c r="B82" s="20" t="s">
        <v>136</v>
      </c>
      <c r="C82" s="45"/>
    </row>
    <row r="83" spans="2:3" ht="15.75" x14ac:dyDescent="0.25">
      <c r="B83" s="20" t="s">
        <v>137</v>
      </c>
      <c r="C83" s="45"/>
    </row>
    <row r="84" spans="2:3" x14ac:dyDescent="0.2">
      <c r="B84" s="41" t="s">
        <v>138</v>
      </c>
      <c r="C84" s="42">
        <v>44.032645605999996</v>
      </c>
    </row>
    <row r="85" spans="2:3" x14ac:dyDescent="0.2">
      <c r="B85" s="41" t="s">
        <v>139</v>
      </c>
      <c r="C85" s="42">
        <v>70.548027999000013</v>
      </c>
    </row>
    <row r="86" spans="2:3" x14ac:dyDescent="0.2">
      <c r="B86" s="41" t="s">
        <v>140</v>
      </c>
      <c r="C86" s="42">
        <v>24.132979208000013</v>
      </c>
    </row>
    <row r="87" spans="2:3" x14ac:dyDescent="0.2">
      <c r="B87" s="41" t="s">
        <v>141</v>
      </c>
      <c r="C87" s="42">
        <v>68.689024548000049</v>
      </c>
    </row>
    <row r="88" spans="2:3" x14ac:dyDescent="0.2">
      <c r="B88" s="41" t="s">
        <v>142</v>
      </c>
      <c r="C88" s="42">
        <v>50.917513212000081</v>
      </c>
    </row>
    <row r="89" spans="2:3" ht="15.75" x14ac:dyDescent="0.2">
      <c r="B89" s="43" t="s">
        <v>143</v>
      </c>
      <c r="C89" s="47">
        <v>258.32019057300016</v>
      </c>
    </row>
    <row r="90" spans="2:3" ht="15.75" x14ac:dyDescent="0.25">
      <c r="B90" s="20"/>
      <c r="C90" s="47"/>
    </row>
    <row r="91" spans="2:3" ht="15.75" x14ac:dyDescent="0.25">
      <c r="B91" s="20" t="s">
        <v>144</v>
      </c>
      <c r="C91" s="47"/>
    </row>
    <row r="92" spans="2:3" x14ac:dyDescent="0.2">
      <c r="B92" s="41" t="s">
        <v>112</v>
      </c>
      <c r="C92" s="42">
        <v>8.5357511500000012</v>
      </c>
    </row>
    <row r="93" spans="2:3" x14ac:dyDescent="0.2">
      <c r="B93" s="41" t="s">
        <v>111</v>
      </c>
      <c r="C93" s="42">
        <v>4.3314435430000033</v>
      </c>
    </row>
    <row r="94" spans="2:3" x14ac:dyDescent="0.2">
      <c r="B94" s="41" t="s">
        <v>113</v>
      </c>
      <c r="C94" s="42">
        <v>2.5458235529999986</v>
      </c>
    </row>
    <row r="95" spans="2:3" x14ac:dyDescent="0.2">
      <c r="B95" s="41" t="s">
        <v>145</v>
      </c>
      <c r="C95" s="42">
        <v>51.286355404999995</v>
      </c>
    </row>
    <row r="96" spans="2:3" ht="15.75" x14ac:dyDescent="0.25">
      <c r="B96" s="24" t="s">
        <v>146</v>
      </c>
      <c r="C96" s="25">
        <v>66.699373651000002</v>
      </c>
    </row>
    <row r="98" spans="2:3" ht="15.75" x14ac:dyDescent="0.2">
      <c r="B98" s="50" t="s">
        <v>147</v>
      </c>
      <c r="C98" s="51">
        <v>3265.0556826826678</v>
      </c>
    </row>
    <row r="99" spans="2:3" ht="15.75" x14ac:dyDescent="0.25">
      <c r="B99" s="20" t="s">
        <v>148</v>
      </c>
    </row>
    <row r="100" spans="2:3" ht="15.75" x14ac:dyDescent="0.25">
      <c r="B100" s="20" t="s">
        <v>154</v>
      </c>
    </row>
    <row r="101" spans="2:3" x14ac:dyDescent="0.2">
      <c r="B101" s="41" t="s">
        <v>90</v>
      </c>
      <c r="C101" s="52">
        <v>177.67933149999999</v>
      </c>
    </row>
    <row r="102" spans="2:3" x14ac:dyDescent="0.2">
      <c r="B102" s="41" t="s">
        <v>91</v>
      </c>
      <c r="C102" s="52">
        <v>4.5256530000000001</v>
      </c>
    </row>
    <row r="103" spans="2:3" ht="15.75" x14ac:dyDescent="0.25">
      <c r="B103" s="20" t="s">
        <v>155</v>
      </c>
    </row>
    <row r="104" spans="2:3" x14ac:dyDescent="0.2">
      <c r="B104" s="41" t="s">
        <v>112</v>
      </c>
      <c r="C104" s="65">
        <v>80.077806987789884</v>
      </c>
    </row>
    <row r="105" spans="2:3" x14ac:dyDescent="0.2">
      <c r="B105" s="41" t="s">
        <v>113</v>
      </c>
      <c r="C105" s="65">
        <v>78.627832084764464</v>
      </c>
    </row>
    <row r="106" spans="2:3" x14ac:dyDescent="0.2">
      <c r="B106" s="41" t="s">
        <v>156</v>
      </c>
      <c r="C106" s="65">
        <v>2.2932793061497501</v>
      </c>
    </row>
    <row r="107" spans="2:3" x14ac:dyDescent="0.2">
      <c r="B107" s="41" t="s">
        <v>111</v>
      </c>
      <c r="C107" s="65">
        <v>37.039345197485758</v>
      </c>
    </row>
    <row r="108" spans="2:3" ht="15.75" x14ac:dyDescent="0.25">
      <c r="B108" s="24" t="s">
        <v>149</v>
      </c>
      <c r="C108" s="25">
        <f>SUM(C101:C107)</f>
        <v>380.2432480761899</v>
      </c>
    </row>
    <row r="110" spans="2:3" ht="15.75" x14ac:dyDescent="0.2">
      <c r="B110" s="50" t="s">
        <v>150</v>
      </c>
      <c r="C110" s="51">
        <v>2093638852.3599999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8CA2-C574-48AB-9424-6FF1148086D5}">
  <dimension ref="B1:D67"/>
  <sheetViews>
    <sheetView showGridLines="0" rightToLeft="1" workbookViewId="0">
      <selection activeCell="C67" sqref="C67"/>
    </sheetView>
  </sheetViews>
  <sheetFormatPr defaultColWidth="9.125" defaultRowHeight="15" x14ac:dyDescent="0.2"/>
  <cols>
    <col min="1" max="1" width="2.75" style="40" customWidth="1"/>
    <col min="2" max="2" width="5.625" style="63" customWidth="1"/>
    <col min="3" max="3" width="130.625" style="40" customWidth="1"/>
    <col min="4" max="4" width="18.25" style="52" bestFit="1" customWidth="1"/>
    <col min="5" max="16384" width="9.125" style="40"/>
  </cols>
  <sheetData>
    <row r="1" spans="2:4" s="32" customFormat="1" ht="18" x14ac:dyDescent="0.25">
      <c r="B1" s="53"/>
      <c r="D1" s="33"/>
    </row>
    <row r="2" spans="2:4" s="32" customFormat="1" ht="18" customHeight="1" x14ac:dyDescent="0.25">
      <c r="B2" s="54" t="s">
        <v>151</v>
      </c>
      <c r="C2" s="55"/>
      <c r="D2" s="33"/>
    </row>
    <row r="3" spans="2:4" s="32" customFormat="1" ht="18" customHeight="1" x14ac:dyDescent="0.25">
      <c r="B3" s="53"/>
      <c r="D3" s="33"/>
    </row>
    <row r="4" spans="2:4" s="32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44"/>
    </row>
    <row r="6" spans="2:4" ht="18" customHeight="1" x14ac:dyDescent="0.25">
      <c r="B6" s="60" t="s">
        <v>3</v>
      </c>
    </row>
    <row r="7" spans="2:4" ht="18" customHeight="1" x14ac:dyDescent="0.2">
      <c r="B7" s="61" t="s">
        <v>4</v>
      </c>
      <c r="D7" s="62">
        <v>448.74231014400254</v>
      </c>
    </row>
    <row r="8" spans="2:4" ht="18" customHeight="1" x14ac:dyDescent="0.2">
      <c r="C8" s="40" t="s">
        <v>5</v>
      </c>
      <c r="D8" s="52">
        <v>91.341549999999998</v>
      </c>
    </row>
    <row r="9" spans="2:4" ht="18" customHeight="1" x14ac:dyDescent="0.2">
      <c r="C9" s="40" t="s">
        <v>6</v>
      </c>
      <c r="D9" s="52">
        <v>357.40076014400256</v>
      </c>
    </row>
    <row r="10" spans="2:4" ht="18" customHeight="1" x14ac:dyDescent="0.25">
      <c r="C10" s="24"/>
    </row>
    <row r="11" spans="2:4" ht="18" customHeight="1" x14ac:dyDescent="0.2">
      <c r="B11" s="61" t="s">
        <v>7</v>
      </c>
      <c r="D11" s="62">
        <v>19.432919999999999</v>
      </c>
    </row>
    <row r="12" spans="2:4" ht="18" customHeight="1" x14ac:dyDescent="0.2">
      <c r="C12" s="63" t="s">
        <v>8</v>
      </c>
      <c r="D12" s="52">
        <v>0</v>
      </c>
    </row>
    <row r="13" spans="2:4" ht="18" customHeight="1" x14ac:dyDescent="0.2">
      <c r="C13" s="63" t="s">
        <v>9</v>
      </c>
      <c r="D13" s="52">
        <v>19.432919999999999</v>
      </c>
    </row>
    <row r="14" spans="2:4" ht="18" customHeight="1" x14ac:dyDescent="0.2">
      <c r="C14" s="63"/>
    </row>
    <row r="15" spans="2:4" ht="18" customHeight="1" x14ac:dyDescent="0.2">
      <c r="B15" s="61" t="s">
        <v>10</v>
      </c>
      <c r="D15" s="62">
        <v>0</v>
      </c>
    </row>
    <row r="16" spans="2:4" ht="18" customHeight="1" x14ac:dyDescent="0.2">
      <c r="C16" s="63" t="s">
        <v>11</v>
      </c>
      <c r="D16" s="52">
        <v>0</v>
      </c>
    </row>
    <row r="17" spans="2:4" ht="18" customHeight="1" x14ac:dyDescent="0.2">
      <c r="C17" s="63" t="s">
        <v>12</v>
      </c>
      <c r="D17" s="52">
        <v>0</v>
      </c>
    </row>
    <row r="18" spans="2:4" ht="18" customHeight="1" x14ac:dyDescent="0.2"/>
    <row r="19" spans="2:4" ht="18" customHeight="1" x14ac:dyDescent="0.2">
      <c r="B19" s="61" t="s">
        <v>13</v>
      </c>
      <c r="D19" s="52">
        <v>623.22699999999998</v>
      </c>
    </row>
    <row r="20" spans="2:4" ht="18" customHeight="1" x14ac:dyDescent="0.2">
      <c r="B20" s="61"/>
    </row>
    <row r="21" spans="2:4" ht="18" customHeight="1" x14ac:dyDescent="0.2">
      <c r="B21" s="61" t="s">
        <v>14</v>
      </c>
      <c r="D21" s="52">
        <v>0</v>
      </c>
    </row>
    <row r="22" spans="2:4" ht="18" customHeight="1" x14ac:dyDescent="0.2">
      <c r="B22" s="61"/>
    </row>
    <row r="23" spans="2:4" ht="18" customHeight="1" x14ac:dyDescent="0.2">
      <c r="B23" s="61" t="s">
        <v>15</v>
      </c>
      <c r="D23" s="52">
        <v>0</v>
      </c>
    </row>
    <row r="24" spans="2:4" ht="18" customHeight="1" x14ac:dyDescent="0.2">
      <c r="B24" s="61"/>
    </row>
    <row r="25" spans="2:4" ht="18" customHeight="1" x14ac:dyDescent="0.2">
      <c r="B25" s="61" t="s">
        <v>16</v>
      </c>
      <c r="D25" s="52">
        <v>1091.4022301440025</v>
      </c>
    </row>
    <row r="26" spans="2:4" ht="18" customHeight="1" x14ac:dyDescent="0.2">
      <c r="B26" s="61"/>
    </row>
    <row r="27" spans="2:4" ht="18" customHeight="1" x14ac:dyDescent="0.2">
      <c r="B27" s="61" t="s">
        <v>17</v>
      </c>
      <c r="D27" s="52">
        <v>2142527.9816899998</v>
      </c>
    </row>
    <row r="28" spans="2:4" ht="18" customHeight="1" x14ac:dyDescent="0.2">
      <c r="C28" s="40" t="s">
        <v>18</v>
      </c>
      <c r="D28" s="52">
        <v>2221083.3213800001</v>
      </c>
    </row>
    <row r="29" spans="2:4" ht="18" customHeight="1" x14ac:dyDescent="0.2">
      <c r="C29" s="40" t="s">
        <v>19</v>
      </c>
      <c r="D29" s="52">
        <v>2063972.642</v>
      </c>
    </row>
    <row r="30" spans="2:4" ht="18" customHeight="1" x14ac:dyDescent="0.2"/>
    <row r="31" spans="2:4" ht="18" customHeight="1" x14ac:dyDescent="0.2">
      <c r="B31" s="61" t="s">
        <v>20</v>
      </c>
      <c r="D31" s="64">
        <v>5.0939928881727728E-4</v>
      </c>
    </row>
    <row r="32" spans="2:4" ht="18" customHeight="1" x14ac:dyDescent="0.2">
      <c r="B32" s="61"/>
    </row>
    <row r="33" spans="2:4" ht="18" customHeight="1" x14ac:dyDescent="0.25">
      <c r="B33" s="58" t="s">
        <v>21</v>
      </c>
    </row>
    <row r="34" spans="2:4" ht="18" customHeight="1" x14ac:dyDescent="0.2">
      <c r="B34" s="61" t="s">
        <v>22</v>
      </c>
      <c r="D34" s="52">
        <v>379.39905672457149</v>
      </c>
    </row>
    <row r="35" spans="2:4" ht="18" customHeight="1" x14ac:dyDescent="0.2">
      <c r="B35" s="61"/>
    </row>
    <row r="36" spans="2:4" ht="18" customHeight="1" x14ac:dyDescent="0.25">
      <c r="B36" s="58" t="s">
        <v>21</v>
      </c>
    </row>
    <row r="37" spans="2:4" ht="18" customHeight="1" x14ac:dyDescent="0.2">
      <c r="B37" s="61" t="s">
        <v>23</v>
      </c>
      <c r="D37" s="52">
        <v>3264.2733790886668</v>
      </c>
    </row>
    <row r="38" spans="2:4" ht="18" customHeight="1" x14ac:dyDescent="0.2">
      <c r="C38" s="61" t="s">
        <v>24</v>
      </c>
      <c r="D38" s="52">
        <v>676.81582933333323</v>
      </c>
    </row>
    <row r="39" spans="2:4" ht="18" customHeight="1" x14ac:dyDescent="0.2">
      <c r="C39" s="61" t="s">
        <v>25</v>
      </c>
      <c r="D39" s="52">
        <v>1765.7512341333334</v>
      </c>
    </row>
    <row r="40" spans="2:4" ht="18" customHeight="1" x14ac:dyDescent="0.2">
      <c r="C40" s="61" t="s">
        <v>26</v>
      </c>
      <c r="D40" s="52">
        <v>0</v>
      </c>
    </row>
    <row r="41" spans="2:4" ht="18" customHeight="1" x14ac:dyDescent="0.2">
      <c r="C41" s="61" t="s">
        <v>27</v>
      </c>
      <c r="D41" s="52">
        <v>0</v>
      </c>
    </row>
    <row r="42" spans="2:4" ht="18" customHeight="1" x14ac:dyDescent="0.2">
      <c r="C42" s="61" t="s">
        <v>28</v>
      </c>
      <c r="D42" s="52">
        <v>7.2191341539999998</v>
      </c>
    </row>
    <row r="43" spans="2:4" ht="18" customHeight="1" x14ac:dyDescent="0.2">
      <c r="C43" s="61" t="s">
        <v>29</v>
      </c>
    </row>
    <row r="44" spans="2:4" ht="18" customHeight="1" x14ac:dyDescent="0.2">
      <c r="C44" s="61" t="s">
        <v>30</v>
      </c>
      <c r="D44" s="52">
        <v>489.46761724399988</v>
      </c>
    </row>
    <row r="45" spans="2:4" ht="18" customHeight="1" x14ac:dyDescent="0.2">
      <c r="C45" s="61" t="s">
        <v>31</v>
      </c>
    </row>
    <row r="46" spans="2:4" ht="18" customHeight="1" x14ac:dyDescent="0.2">
      <c r="C46" s="40" t="s">
        <v>32</v>
      </c>
      <c r="D46" s="52">
        <v>0</v>
      </c>
    </row>
    <row r="47" spans="2:4" ht="18" customHeight="1" x14ac:dyDescent="0.2">
      <c r="C47" s="40" t="s">
        <v>33</v>
      </c>
    </row>
    <row r="48" spans="2:4" ht="18" customHeight="1" x14ac:dyDescent="0.2">
      <c r="C48" s="40" t="s">
        <v>34</v>
      </c>
      <c r="D48" s="52">
        <v>258.32019057300016</v>
      </c>
    </row>
    <row r="49" spans="2:4" ht="18" customHeight="1" x14ac:dyDescent="0.2">
      <c r="C49" s="40" t="s">
        <v>33</v>
      </c>
    </row>
    <row r="50" spans="2:4" ht="18" customHeight="1" x14ac:dyDescent="0.2">
      <c r="C50" s="40" t="s">
        <v>35</v>
      </c>
      <c r="D50" s="52">
        <v>66.699373651000002</v>
      </c>
    </row>
    <row r="51" spans="2:4" ht="18" customHeight="1" x14ac:dyDescent="0.2"/>
    <row r="52" spans="2:4" ht="18" customHeight="1" x14ac:dyDescent="0.2">
      <c r="B52" s="61" t="s">
        <v>36</v>
      </c>
      <c r="D52" s="64">
        <v>1.5815487631297134E-3</v>
      </c>
    </row>
    <row r="53" spans="2:4" ht="18" customHeight="1" x14ac:dyDescent="0.2">
      <c r="B53" s="61" t="s">
        <v>37</v>
      </c>
      <c r="D53" s="64">
        <v>2.5000000000000001E-3</v>
      </c>
    </row>
    <row r="54" spans="2:4" ht="18" customHeight="1" x14ac:dyDescent="0.2">
      <c r="B54" s="61" t="s">
        <v>38</v>
      </c>
      <c r="D54" s="64">
        <v>9.1845123687028666E-4</v>
      </c>
    </row>
    <row r="55" spans="2:4" ht="18" customHeight="1" x14ac:dyDescent="0.2">
      <c r="B55" s="61"/>
    </row>
    <row r="56" spans="2:4" ht="18" customHeight="1" x14ac:dyDescent="0.2">
      <c r="B56" s="61" t="s">
        <v>39</v>
      </c>
      <c r="D56" s="52">
        <v>0</v>
      </c>
    </row>
    <row r="57" spans="2:4" ht="18" customHeight="1" x14ac:dyDescent="0.2">
      <c r="B57" s="61" t="s">
        <v>40</v>
      </c>
      <c r="D57" s="64">
        <v>1.5815487631297134E-3</v>
      </c>
    </row>
    <row r="58" spans="2:4" ht="18" customHeight="1" x14ac:dyDescent="0.2">
      <c r="B58" s="61"/>
    </row>
    <row r="59" spans="2:4" ht="18" customHeight="1" x14ac:dyDescent="0.25">
      <c r="B59" s="58" t="s">
        <v>41</v>
      </c>
    </row>
    <row r="60" spans="2:4" ht="18" customHeight="1" x14ac:dyDescent="0.2">
      <c r="B60" s="61" t="s">
        <v>42</v>
      </c>
      <c r="D60" s="52">
        <v>4355.6756092326696</v>
      </c>
    </row>
    <row r="61" spans="2:4" ht="18" customHeight="1" x14ac:dyDescent="0.2">
      <c r="B61" s="61"/>
    </row>
    <row r="62" spans="2:4" ht="18" customHeight="1" x14ac:dyDescent="0.2">
      <c r="B62" s="61" t="s">
        <v>43</v>
      </c>
      <c r="D62" s="64">
        <v>2.0329608978067889E-3</v>
      </c>
    </row>
    <row r="63" spans="2:4" ht="18" customHeight="1" x14ac:dyDescent="0.2">
      <c r="B63" s="61"/>
    </row>
    <row r="64" spans="2:4" ht="18" customHeight="1" x14ac:dyDescent="0.25">
      <c r="B64" s="58" t="s">
        <v>44</v>
      </c>
    </row>
    <row r="65" spans="2:4" ht="18" customHeight="1" x14ac:dyDescent="0.2">
      <c r="B65" s="61" t="s">
        <v>45</v>
      </c>
      <c r="D65" s="64">
        <v>2.5000000000000001E-3</v>
      </c>
    </row>
    <row r="66" spans="2:4" ht="18" customHeight="1" x14ac:dyDescent="0.2">
      <c r="B66" s="61" t="s">
        <v>46</v>
      </c>
    </row>
    <row r="67" spans="2:4" ht="18" customHeight="1" x14ac:dyDescent="0.2">
      <c r="B67" s="61" t="s">
        <v>47</v>
      </c>
      <c r="D67" s="64">
        <v>3.0093992888172772E-3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1CE6-17DD-47D6-885E-B830A257C61F}">
  <dimension ref="B1:D67"/>
  <sheetViews>
    <sheetView showGridLines="0" rightToLeft="1" topLeftCell="A37" workbookViewId="0">
      <selection activeCell="C17" sqref="C17"/>
    </sheetView>
  </sheetViews>
  <sheetFormatPr defaultColWidth="9.125" defaultRowHeight="15" x14ac:dyDescent="0.2"/>
  <cols>
    <col min="1" max="1" width="2.75" style="40" customWidth="1"/>
    <col min="2" max="2" width="5.625" style="63" customWidth="1"/>
    <col min="3" max="3" width="130.625" style="40" customWidth="1"/>
    <col min="4" max="4" width="18.25" style="52" bestFit="1" customWidth="1"/>
    <col min="5" max="16384" width="9.125" style="40"/>
  </cols>
  <sheetData>
    <row r="1" spans="2:4" s="32" customFormat="1" ht="18" x14ac:dyDescent="0.25">
      <c r="B1" s="53"/>
      <c r="D1" s="33"/>
    </row>
    <row r="2" spans="2:4" s="32" customFormat="1" ht="18" customHeight="1" x14ac:dyDescent="0.25">
      <c r="B2" s="54" t="s">
        <v>152</v>
      </c>
      <c r="C2" s="55"/>
      <c r="D2" s="33"/>
    </row>
    <row r="3" spans="2:4" s="32" customFormat="1" ht="18" customHeight="1" x14ac:dyDescent="0.25">
      <c r="B3" s="53"/>
      <c r="D3" s="33"/>
    </row>
    <row r="4" spans="2:4" s="32" customFormat="1" ht="18" customHeight="1" x14ac:dyDescent="0.25">
      <c r="B4" s="56" t="s">
        <v>1</v>
      </c>
      <c r="C4" s="55"/>
      <c r="D4" s="57" t="s">
        <v>2</v>
      </c>
    </row>
    <row r="5" spans="2:4" ht="18" customHeight="1" x14ac:dyDescent="0.25">
      <c r="B5" s="58"/>
      <c r="C5" s="59"/>
      <c r="D5" s="44"/>
    </row>
    <row r="6" spans="2:4" ht="18" customHeight="1" x14ac:dyDescent="0.25">
      <c r="B6" s="60" t="s">
        <v>3</v>
      </c>
    </row>
    <row r="7" spans="2:4" ht="18" customHeight="1" x14ac:dyDescent="0.2">
      <c r="B7" s="61" t="s">
        <v>4</v>
      </c>
      <c r="D7" s="62">
        <v>2.27346</v>
      </c>
    </row>
    <row r="8" spans="2:4" ht="18" customHeight="1" x14ac:dyDescent="0.2">
      <c r="C8" s="40" t="s">
        <v>5</v>
      </c>
      <c r="D8" s="52">
        <v>0.24921000000000004</v>
      </c>
    </row>
    <row r="9" spans="2:4" ht="18" customHeight="1" x14ac:dyDescent="0.2">
      <c r="C9" s="40" t="s">
        <v>6</v>
      </c>
      <c r="D9" s="52">
        <v>2.0242499999999999</v>
      </c>
    </row>
    <row r="10" spans="2:4" ht="18" customHeight="1" x14ac:dyDescent="0.25">
      <c r="C10" s="24"/>
    </row>
    <row r="11" spans="2:4" ht="18" customHeight="1" x14ac:dyDescent="0.2">
      <c r="B11" s="61" t="s">
        <v>7</v>
      </c>
      <c r="D11" s="62">
        <v>0</v>
      </c>
    </row>
    <row r="12" spans="2:4" ht="18" customHeight="1" x14ac:dyDescent="0.2">
      <c r="C12" s="63" t="s">
        <v>8</v>
      </c>
      <c r="D12" s="52">
        <v>0</v>
      </c>
    </row>
    <row r="13" spans="2:4" ht="18" customHeight="1" x14ac:dyDescent="0.2">
      <c r="C13" s="63" t="s">
        <v>9</v>
      </c>
      <c r="D13" s="52">
        <v>0</v>
      </c>
    </row>
    <row r="14" spans="2:4" ht="18" customHeight="1" x14ac:dyDescent="0.2">
      <c r="C14" s="63"/>
    </row>
    <row r="15" spans="2:4" ht="18" customHeight="1" x14ac:dyDescent="0.2">
      <c r="B15" s="61" t="s">
        <v>10</v>
      </c>
      <c r="D15" s="62">
        <v>0</v>
      </c>
    </row>
    <row r="16" spans="2:4" ht="18" customHeight="1" x14ac:dyDescent="0.2">
      <c r="C16" s="63" t="s">
        <v>11</v>
      </c>
      <c r="D16" s="52">
        <v>0</v>
      </c>
    </row>
    <row r="17" spans="2:4" ht="18" customHeight="1" x14ac:dyDescent="0.2">
      <c r="C17" s="63" t="s">
        <v>12</v>
      </c>
      <c r="D17" s="52">
        <v>0</v>
      </c>
    </row>
    <row r="18" spans="2:4" ht="18" customHeight="1" x14ac:dyDescent="0.2"/>
    <row r="19" spans="2:4" ht="18" customHeight="1" x14ac:dyDescent="0.2">
      <c r="B19" s="61" t="s">
        <v>13</v>
      </c>
      <c r="D19" s="52">
        <v>0</v>
      </c>
    </row>
    <row r="20" spans="2:4" ht="18" customHeight="1" x14ac:dyDescent="0.2">
      <c r="B20" s="61"/>
    </row>
    <row r="21" spans="2:4" ht="18" customHeight="1" x14ac:dyDescent="0.2">
      <c r="B21" s="61" t="s">
        <v>14</v>
      </c>
      <c r="D21" s="52">
        <v>0</v>
      </c>
    </row>
    <row r="22" spans="2:4" ht="18" customHeight="1" x14ac:dyDescent="0.2">
      <c r="B22" s="61"/>
    </row>
    <row r="23" spans="2:4" ht="18" customHeight="1" x14ac:dyDescent="0.2">
      <c r="B23" s="61" t="s">
        <v>15</v>
      </c>
      <c r="D23" s="52">
        <v>0</v>
      </c>
    </row>
    <row r="24" spans="2:4" ht="18" customHeight="1" x14ac:dyDescent="0.2">
      <c r="B24" s="61"/>
    </row>
    <row r="25" spans="2:4" ht="18" customHeight="1" x14ac:dyDescent="0.2">
      <c r="B25" s="61" t="s">
        <v>16</v>
      </c>
      <c r="D25" s="52">
        <v>2.27346</v>
      </c>
    </row>
    <row r="26" spans="2:4" ht="18" customHeight="1" x14ac:dyDescent="0.2">
      <c r="B26" s="61"/>
    </row>
    <row r="27" spans="2:4" ht="18" customHeight="1" x14ac:dyDescent="0.2">
      <c r="B27" s="61" t="s">
        <v>17</v>
      </c>
      <c r="D27" s="52">
        <v>29889.778590000002</v>
      </c>
    </row>
    <row r="28" spans="2:4" ht="18" customHeight="1" x14ac:dyDescent="0.2">
      <c r="C28" s="40" t="s">
        <v>18</v>
      </c>
      <c r="D28" s="52">
        <v>30113.346819999999</v>
      </c>
    </row>
    <row r="29" spans="2:4" ht="18" customHeight="1" x14ac:dyDescent="0.2">
      <c r="C29" s="40" t="s">
        <v>19</v>
      </c>
      <c r="D29" s="52">
        <v>29666.210360000001</v>
      </c>
    </row>
    <row r="30" spans="2:4" ht="18" customHeight="1" x14ac:dyDescent="0.2"/>
    <row r="31" spans="2:4" ht="18" customHeight="1" x14ac:dyDescent="0.2">
      <c r="B31" s="61" t="s">
        <v>20</v>
      </c>
      <c r="D31" s="64">
        <v>7.6061453354512787E-5</v>
      </c>
    </row>
    <row r="32" spans="2:4" ht="18" customHeight="1" x14ac:dyDescent="0.2">
      <c r="B32" s="61"/>
    </row>
    <row r="33" spans="2:4" ht="18" customHeight="1" x14ac:dyDescent="0.25">
      <c r="B33" s="58" t="s">
        <v>21</v>
      </c>
    </row>
    <row r="34" spans="2:4" ht="18" customHeight="1" x14ac:dyDescent="0.2">
      <c r="B34" s="61" t="s">
        <v>22</v>
      </c>
      <c r="D34" s="52">
        <v>0.84419135161837655</v>
      </c>
    </row>
    <row r="35" spans="2:4" ht="18" customHeight="1" x14ac:dyDescent="0.2">
      <c r="B35" s="61"/>
    </row>
    <row r="36" spans="2:4" ht="18" customHeight="1" x14ac:dyDescent="0.25">
      <c r="B36" s="58" t="s">
        <v>21</v>
      </c>
    </row>
    <row r="37" spans="2:4" ht="18" customHeight="1" x14ac:dyDescent="0.2">
      <c r="B37" s="61" t="s">
        <v>23</v>
      </c>
      <c r="D37" s="52">
        <v>0.7823035939999996</v>
      </c>
    </row>
    <row r="38" spans="2:4" ht="18" customHeight="1" x14ac:dyDescent="0.2">
      <c r="C38" s="61" t="s">
        <v>24</v>
      </c>
      <c r="D38" s="52">
        <v>0</v>
      </c>
    </row>
    <row r="39" spans="2:4" ht="18" customHeight="1" x14ac:dyDescent="0.2">
      <c r="C39" s="61" t="s">
        <v>25</v>
      </c>
      <c r="D39" s="52">
        <v>0</v>
      </c>
    </row>
    <row r="40" spans="2:4" ht="18" customHeight="1" x14ac:dyDescent="0.2">
      <c r="C40" s="61" t="s">
        <v>26</v>
      </c>
      <c r="D40" s="52">
        <v>0</v>
      </c>
    </row>
    <row r="41" spans="2:4" ht="18" customHeight="1" x14ac:dyDescent="0.2">
      <c r="C41" s="61" t="s">
        <v>27</v>
      </c>
      <c r="D41" s="52">
        <v>0</v>
      </c>
    </row>
    <row r="42" spans="2:4" ht="18" customHeight="1" x14ac:dyDescent="0.2">
      <c r="C42" s="61" t="s">
        <v>28</v>
      </c>
      <c r="D42" s="52">
        <v>3.3858080000000053E-3</v>
      </c>
    </row>
    <row r="43" spans="2:4" ht="18" customHeight="1" x14ac:dyDescent="0.2">
      <c r="C43" s="61" t="s">
        <v>29</v>
      </c>
    </row>
    <row r="44" spans="2:4" ht="18" customHeight="1" x14ac:dyDescent="0.2">
      <c r="C44" s="61" t="s">
        <v>30</v>
      </c>
      <c r="D44" s="52">
        <v>0.77891778599999961</v>
      </c>
    </row>
    <row r="45" spans="2:4" ht="18" customHeight="1" x14ac:dyDescent="0.2">
      <c r="C45" s="61" t="s">
        <v>31</v>
      </c>
    </row>
    <row r="46" spans="2:4" ht="18" customHeight="1" x14ac:dyDescent="0.2">
      <c r="C46" s="40" t="s">
        <v>32</v>
      </c>
      <c r="D46" s="52">
        <v>0</v>
      </c>
    </row>
    <row r="47" spans="2:4" ht="18" customHeight="1" x14ac:dyDescent="0.2">
      <c r="C47" s="40" t="s">
        <v>33</v>
      </c>
    </row>
    <row r="48" spans="2:4" ht="18" customHeight="1" x14ac:dyDescent="0.2">
      <c r="C48" s="40" t="s">
        <v>34</v>
      </c>
      <c r="D48" s="52">
        <v>0</v>
      </c>
    </row>
    <row r="49" spans="2:4" ht="18" customHeight="1" x14ac:dyDescent="0.2">
      <c r="C49" s="40" t="s">
        <v>33</v>
      </c>
    </row>
    <row r="50" spans="2:4" ht="18" customHeight="1" x14ac:dyDescent="0.2">
      <c r="C50" s="40" t="s">
        <v>35</v>
      </c>
      <c r="D50" s="52">
        <v>0</v>
      </c>
    </row>
    <row r="51" spans="2:4" ht="18" customHeight="1" x14ac:dyDescent="0.2"/>
    <row r="52" spans="2:4" ht="18" customHeight="1" x14ac:dyDescent="0.2">
      <c r="B52" s="61" t="s">
        <v>36</v>
      </c>
      <c r="D52" s="64">
        <v>2.6370189670562276E-5</v>
      </c>
    </row>
    <row r="53" spans="2:4" ht="18" customHeight="1" x14ac:dyDescent="0.2">
      <c r="B53" s="61" t="s">
        <v>37</v>
      </c>
      <c r="D53" s="64">
        <v>5.0000000000000001E-4</v>
      </c>
    </row>
    <row r="54" spans="2:4" ht="18" customHeight="1" x14ac:dyDescent="0.2">
      <c r="B54" s="61" t="s">
        <v>38</v>
      </c>
      <c r="D54" s="64">
        <v>4.7362981032943771E-4</v>
      </c>
    </row>
    <row r="55" spans="2:4" ht="18" customHeight="1" x14ac:dyDescent="0.2">
      <c r="B55" s="61"/>
    </row>
    <row r="56" spans="2:4" ht="18" customHeight="1" x14ac:dyDescent="0.2">
      <c r="B56" s="61" t="s">
        <v>39</v>
      </c>
      <c r="D56" s="52">
        <v>0</v>
      </c>
    </row>
    <row r="57" spans="2:4" ht="18" customHeight="1" x14ac:dyDescent="0.2">
      <c r="B57" s="61" t="s">
        <v>40</v>
      </c>
      <c r="D57" s="64">
        <v>2.6370189670562276E-5</v>
      </c>
    </row>
    <row r="58" spans="2:4" ht="18" customHeight="1" x14ac:dyDescent="0.2">
      <c r="B58" s="61"/>
    </row>
    <row r="59" spans="2:4" ht="18" customHeight="1" x14ac:dyDescent="0.25">
      <c r="B59" s="58" t="s">
        <v>41</v>
      </c>
    </row>
    <row r="60" spans="2:4" ht="18" customHeight="1" x14ac:dyDescent="0.2">
      <c r="B60" s="61" t="s">
        <v>42</v>
      </c>
      <c r="D60" s="52">
        <v>3.0557635939999996</v>
      </c>
    </row>
    <row r="61" spans="2:4" ht="18" customHeight="1" x14ac:dyDescent="0.2">
      <c r="B61" s="61"/>
    </row>
    <row r="62" spans="2:4" ht="18" customHeight="1" x14ac:dyDescent="0.2">
      <c r="B62" s="61" t="s">
        <v>43</v>
      </c>
      <c r="D62" s="64">
        <v>1.0223440045896972E-4</v>
      </c>
    </row>
    <row r="63" spans="2:4" ht="18" customHeight="1" x14ac:dyDescent="0.2">
      <c r="B63" s="61"/>
    </row>
    <row r="64" spans="2:4" ht="18" customHeight="1" x14ac:dyDescent="0.25">
      <c r="B64" s="58" t="s">
        <v>44</v>
      </c>
    </row>
    <row r="65" spans="2:4" ht="18" customHeight="1" x14ac:dyDescent="0.2">
      <c r="B65" s="61" t="s">
        <v>45</v>
      </c>
      <c r="D65" s="64">
        <v>5.0000000000000001E-4</v>
      </c>
    </row>
    <row r="66" spans="2:4" ht="18" customHeight="1" x14ac:dyDescent="0.2">
      <c r="B66" s="61" t="s">
        <v>46</v>
      </c>
    </row>
    <row r="67" spans="2:4" ht="18" customHeight="1" x14ac:dyDescent="0.2">
      <c r="B67" s="61" t="s">
        <v>47</v>
      </c>
      <c r="D67" s="64">
        <v>5.7606145335451278E-4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418</vt:lpstr>
      <vt:lpstr>1456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Pnina</dc:creator>
  <cp:lastModifiedBy>Rabi Pnina</cp:lastModifiedBy>
  <dcterms:created xsi:type="dcterms:W3CDTF">2026-02-04T09:04:11Z</dcterms:created>
  <dcterms:modified xsi:type="dcterms:W3CDTF">2026-05-18T10:42:36Z</dcterms:modified>
</cp:coreProperties>
</file>