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סוג'!$G$1:$I$39</definedName>
    <definedName name="_xlnm.Print_Area" localSheetId="1">'פרוט עמלות והוצאות לתקופה '!$A$1:$E$51</definedName>
    <definedName name="_xlnm.Print_Area" localSheetId="2">'פרוט עמלות ניהול חיצוני לתקופה'!$A$1:$E$62</definedName>
  </definedNames>
  <calcPr fullCalcOnLoad="1"/>
</workbook>
</file>

<file path=xl/sharedStrings.xml><?xml version="1.0" encoding="utf-8"?>
<sst xmlns="http://schemas.openxmlformats.org/spreadsheetml/2006/main" count="206" uniqueCount="127">
  <si>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</si>
  <si>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</si>
  <si>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</si>
  <si>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</si>
  <si>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</si>
  <si>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</si>
  <si>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</si>
  <si>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</si>
  <si>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</si>
  <si>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</si>
  <si>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</si>
  <si>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</si>
  <si>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</si>
  <si>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</si>
  <si>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</si>
  <si>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</si>
  <si>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</si>
  <si>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</si>
  <si>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</si>
  <si>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</si>
  <si>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</si>
  <si>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</si>
  <si>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</si>
  <si>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</si>
  <si>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</si>
  <si>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</si>
  <si>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</si>
  <si>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</si>
  <si>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</si>
  <si>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</si>
  <si>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</si>
  <si>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</si>
  <si>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</si>
  <si>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</si>
  <si>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</si>
  <si>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</si>
  <si>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</si>
  <si>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</si>
  <si>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</si>
  <si>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</si>
  <si>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</si>
  <si>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</si>
  <si>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</si>
  <si>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</si>
  <si>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</si>
  <si>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</si>
  <si>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</si>
  <si>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</si>
  <si>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</si>
  <si>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</si>
  <si>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</si>
  <si>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</si>
  <si>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</si>
  <si>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</si>
  <si>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</si>
  <si>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</si>
  <si>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</si>
  <si>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</si>
  <si>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</si>
  <si>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</si>
  <si>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</si>
  <si>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</si>
  <si>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</si>
  <si>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פועלים סהר</t>
  </si>
  <si>
    <t>ברוקר חו"ל</t>
  </si>
  <si>
    <t>ISHARES</t>
  </si>
  <si>
    <t>SPDR</t>
  </si>
  <si>
    <t>פסגות</t>
  </si>
  <si>
    <t>WISDOMTREE</t>
  </si>
  <si>
    <t>בנק לאומי</t>
  </si>
  <si>
    <t>רוטשילד ק.הון אחים ואחיות</t>
  </si>
  <si>
    <t>קסם</t>
  </si>
  <si>
    <t>מיטב ד"ש</t>
  </si>
  <si>
    <t>TECHNOLOGY SELECT SECTOR</t>
  </si>
  <si>
    <t>HEALTH CARE SELECT</t>
  </si>
  <si>
    <t>LYXOR</t>
  </si>
  <si>
    <t>קרן טוליפ</t>
  </si>
  <si>
    <t>PI SPC</t>
  </si>
  <si>
    <t>הבינלאומי</t>
  </si>
  <si>
    <t>DOVER STREET IX אחים ואחיות</t>
  </si>
  <si>
    <t>קוגיטו קפיטל אס.אם.אי שותפות מוגבלת</t>
  </si>
  <si>
    <t>קרן נוקד אקווטי שותפות מוגבלת</t>
  </si>
  <si>
    <t>IBI CONSUMER CR</t>
  </si>
  <si>
    <t>ICG STRATEGIC SEC FOUND II</t>
  </si>
  <si>
    <t>israel secondary fund ii, l.p אחים ואחיות</t>
  </si>
  <si>
    <t>קוגיטו קפיטל משלימה קריאה 1</t>
  </si>
  <si>
    <t>לקרן ARBEL אחים ואחיות</t>
  </si>
  <si>
    <t>AVIVA INVESTORS  GLOBAL INVETM</t>
  </si>
  <si>
    <t>הראל סל בע"מ</t>
  </si>
  <si>
    <t>VANGUARD</t>
  </si>
  <si>
    <t>DAX</t>
  </si>
  <si>
    <t>Barclays</t>
  </si>
  <si>
    <t>FINANCIAL SELECT</t>
  </si>
  <si>
    <t>FIRST TRUST</t>
  </si>
  <si>
    <t>cHINAintern</t>
  </si>
  <si>
    <t>קרן MIGS</t>
  </si>
  <si>
    <t>BLUE ATLANTIC PARTNERS II מיטב</t>
  </si>
  <si>
    <t>פנינסולה קרן צמיחה לעסקים בינוניים אחים ואחיות</t>
  </si>
  <si>
    <t>נוקד גלובל אחים ואחיות</t>
  </si>
  <si>
    <t>אלפא קרן הזדמנויות קרן גידור אחים ואחיות</t>
  </si>
  <si>
    <t>SPHERA GLOBAL HEALTHCARE MASTE</t>
  </si>
  <si>
    <t>ALTO III אחים ואחיות</t>
  </si>
  <si>
    <t>ION ISRAEL FEEDER FUND LTD</t>
  </si>
  <si>
    <t>INFRARED INFRASTRUCTURE V GP אחים ואחיות</t>
  </si>
  <si>
    <t>אי בי אי טכ עילית</t>
  </si>
  <si>
    <t>קסם Indxx USD Disruptive Technologies KTF מנוטרלת</t>
  </si>
  <si>
    <t>PIMCO FDS GLOBAL INVESTORS S</t>
  </si>
  <si>
    <t>COMGEST GROWTH EUROPE EUR IA</t>
  </si>
  <si>
    <t>AVIVA INVESTORS SICAV EUROPE</t>
  </si>
  <si>
    <t>GLOBAL X</t>
  </si>
  <si>
    <t>global</t>
  </si>
  <si>
    <t>KRANESH</t>
  </si>
  <si>
    <t>סך נכסים לסוף שנה קודמת</t>
  </si>
  <si>
    <t>8. סך נכסים לסוף שנה קודמת</t>
  </si>
  <si>
    <t>ב. שיעור סך הוצאות ישירות מתוך יתרת נכסים ממוצעת (באחוזים)</t>
  </si>
  <si>
    <t xml:space="preserve">8. סך נכסים לסוף שנה קודמת </t>
  </si>
  <si>
    <t xml:space="preserve">  קופה 418 אחים ואחיות מסלול כללי - סך התשלומים ששולמו בגין כל סוג של הוצאה ישירה לשנה המסתיימת ביום: 31/12/2019 </t>
  </si>
  <si>
    <t xml:space="preserve">   קופה 1456 אחים ואחיות מסלול ללא מניות- סך התשלומים ששולמו בגין כל סוג של הוצאה ישירה לשנה המסתיימת  ביום: 31/12/2019 </t>
  </si>
  <si>
    <t xml:space="preserve">אחים ואחיות מצרפי - סך התשלומים ששולמו בגין כל סוג של הוצאה ישירה לשנה המסתיימת ביום: 31/12/2019 </t>
  </si>
  <si>
    <t xml:space="preserve">  אחים ואחיות מצרפי - סך התשלומים ששולמו בגין כל סוג של הוצאה ישירה לשנה המסתיימת ביום: 31/12/2019  </t>
  </si>
  <si>
    <t>IBI SBL אחים ואחיות</t>
  </si>
  <si>
    <t>Klirmark Opportunity fund  III</t>
  </si>
  <si>
    <t>Var Optimum</t>
  </si>
  <si>
    <t>ICG III</t>
  </si>
  <si>
    <t>COLCHIS CAPITAL</t>
  </si>
  <si>
    <t>POWERSHARES</t>
  </si>
  <si>
    <t xml:space="preserve"> אחים ואחיות מצרפי - סך התשלומים ששולמו בגין כל סוג של הוצאה ישירה לשנה המסתיימת ביום: 31/12/2019 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</si>
</sst>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2" applyFont="1" applyFill="1" applyBorder="1" applyAlignment="1" applyProtection="1">
      <alignment horizontal="right" wrapText="1" readingOrder="2"/>
      <protection/>
    </xf>
    <xf numFmtId="0" fontId="42" fillId="0" borderId="0" xfId="42" applyFont="1" applyFill="1" applyBorder="1" applyAlignment="1" applyProtection="1">
      <alignment horizontal="right" wrapText="1" indent="3" readingOrder="2"/>
      <protection/>
    </xf>
    <xf numFmtId="0" fontId="42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right" vertical="center"/>
    </xf>
    <xf numFmtId="171" fontId="1" fillId="0" borderId="0" xfId="33" applyFont="1" applyFill="1" applyAlignment="1">
      <alignment/>
    </xf>
    <xf numFmtId="4" fontId="1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10" xfId="0" applyNumberFormat="1" applyFont="1" applyBorder="1" applyAlignment="1">
      <alignment/>
    </xf>
    <xf numFmtId="171" fontId="0" fillId="0" borderId="0" xfId="33" applyFont="1" applyFill="1" applyAlignment="1">
      <alignment/>
    </xf>
    <xf numFmtId="0" fontId="24" fillId="0" borderId="10" xfId="0" applyFont="1" applyBorder="1" applyAlignment="1">
      <alignment horizontal="right"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" fontId="43" fillId="0" borderId="0" xfId="46" applyNumberFormat="1" applyFont="1">
      <alignment/>
      <protection/>
    </xf>
    <xf numFmtId="43" fontId="0" fillId="0" borderId="0" xfId="36" applyFont="1" applyFill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0" fontId="26" fillId="0" borderId="0" xfId="45" applyAlignment="1">
      <alignment horizontal="right"/>
      <protection/>
    </xf>
    <xf numFmtId="0" fontId="1" fillId="0" borderId="0" xfId="0" applyFont="1" applyFill="1" applyAlignment="1">
      <alignment horizontal="right"/>
    </xf>
  </cellXfs>
  <cellStyles count="6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4 2" xfId="45"/>
    <cellStyle name="Normal 5" xfId="46"/>
    <cellStyle name="Percent" xfId="47"/>
    <cellStyle name="הדגשה1" xfId="48"/>
    <cellStyle name="הדגשה2" xfId="49"/>
    <cellStyle name="הדגשה3" xfId="50"/>
    <cellStyle name="הדגשה4" xfId="51"/>
    <cellStyle name="הדגשה5" xfId="52"/>
    <cellStyle name="הדגשה6" xfId="53"/>
    <cellStyle name="Hyperlink" xfId="54"/>
    <cellStyle name="Followed Hyperlink" xfId="55"/>
    <cellStyle name="הערה" xfId="56"/>
    <cellStyle name="חישוב" xfId="57"/>
    <cellStyle name="טוב" xfId="58"/>
    <cellStyle name="טקסט אזהרה" xfId="59"/>
    <cellStyle name="טקסט הסברי" xfId="60"/>
    <cellStyle name="כותרת" xfId="61"/>
    <cellStyle name="כותרת 1" xfId="62"/>
    <cellStyle name="כותרת 2" xfId="63"/>
    <cellStyle name="כותרת 3" xfId="64"/>
    <cellStyle name="כותרת 4" xfId="65"/>
    <cellStyle name="Currency [0]" xfId="66"/>
    <cellStyle name="ניטראלי" xfId="67"/>
    <cellStyle name="סה&quot;כ" xfId="68"/>
    <cellStyle name="פלט" xfId="69"/>
    <cellStyle name="Comma [0]" xfId="70"/>
    <cellStyle name="קלט" xfId="71"/>
    <cellStyle name="רע" xfId="72"/>
    <cellStyle name="תא מסומן" xfId="73"/>
    <cellStyle name="תא מקוש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rightToLeft="1" tabSelected="1" zoomScalePageLayoutView="0" workbookViewId="0" topLeftCell="A1">
      <selection activeCell="D2" sqref="D2"/>
    </sheetView>
  </sheetViews>
  <sheetFormatPr defaultColWidth="9.140625" defaultRowHeight="12.75"/>
  <cols>
    <col min="2" max="2" width="11.140625" style="0" customWidth="1"/>
    <col min="3" max="3" width="59.421875" style="0" customWidth="1"/>
    <col min="4" max="4" width="33.7109375" style="3" customWidth="1"/>
    <col min="7" max="7" width="11.140625" style="0" customWidth="1"/>
    <col min="8" max="8" width="59.421875" style="0" customWidth="1"/>
    <col min="9" max="10" width="33.7109375" style="3" customWidth="1"/>
    <col min="11" max="11" width="11.140625" style="0" customWidth="1"/>
    <col min="12" max="12" width="59.421875" style="0" customWidth="1"/>
    <col min="13" max="13" width="33.7109375" style="3" customWidth="1"/>
  </cols>
  <sheetData>
    <row r="1" spans="3:13" ht="12.75">
      <c r="C1" s="23"/>
      <c r="D1" s="23" t="s">
        <v>118</v>
      </c>
      <c r="H1" s="23"/>
      <c r="I1" s="23" t="s">
        <v>116</v>
      </c>
      <c r="J1" s="23"/>
      <c r="L1" s="23"/>
      <c r="M1" s="23" t="s">
        <v>117</v>
      </c>
    </row>
    <row r="2" spans="2:13" ht="25.5" customHeight="1">
      <c r="B2" s="3"/>
      <c r="C2" s="3"/>
      <c r="D2" s="4" t="s">
        <v>0</v>
      </c>
      <c r="G2" s="3"/>
      <c r="H2" s="3"/>
      <c r="I2" s="4" t="s">
        <v>0</v>
      </c>
      <c r="J2" s="4"/>
      <c r="K2" s="3"/>
      <c r="L2" s="3"/>
      <c r="M2" s="4" t="s">
        <v>0</v>
      </c>
    </row>
    <row r="3" spans="2:13" ht="12.75">
      <c r="B3" s="4"/>
      <c r="C3" s="20" t="s">
        <v>21</v>
      </c>
      <c r="D3" s="16">
        <f>SUM(D4:D5)</f>
        <v>209.98085999999995</v>
      </c>
      <c r="G3" s="4"/>
      <c r="H3" s="20" t="s">
        <v>21</v>
      </c>
      <c r="I3" s="16">
        <v>204.30238999999997</v>
      </c>
      <c r="J3" s="16"/>
      <c r="K3" s="4"/>
      <c r="L3" s="20" t="s">
        <v>21</v>
      </c>
      <c r="M3" s="16">
        <v>5.678470000000001</v>
      </c>
    </row>
    <row r="4" spans="2:13" ht="12.75">
      <c r="B4" s="4"/>
      <c r="C4" s="21" t="s">
        <v>27</v>
      </c>
      <c r="D4" s="16">
        <f>I4+M4</f>
        <v>5.53533</v>
      </c>
      <c r="G4" s="4"/>
      <c r="H4" s="21" t="s">
        <v>27</v>
      </c>
      <c r="I4" s="16">
        <v>5.42254</v>
      </c>
      <c r="J4" s="16"/>
      <c r="K4" s="4"/>
      <c r="L4" s="21" t="s">
        <v>27</v>
      </c>
      <c r="M4" s="16">
        <v>0.11279</v>
      </c>
    </row>
    <row r="5" spans="2:13" ht="12.75">
      <c r="B5" s="4"/>
      <c r="C5" s="21" t="s">
        <v>28</v>
      </c>
      <c r="D5" s="16">
        <f>I5+M5</f>
        <v>204.44552999999996</v>
      </c>
      <c r="G5" s="4"/>
      <c r="H5" s="21" t="s">
        <v>28</v>
      </c>
      <c r="I5" s="16">
        <v>198.87984999999998</v>
      </c>
      <c r="J5" s="16"/>
      <c r="K5" s="4"/>
      <c r="L5" s="21" t="s">
        <v>28</v>
      </c>
      <c r="M5" s="16">
        <v>5.56568</v>
      </c>
    </row>
    <row r="6" spans="2:13" ht="12.75">
      <c r="B6" s="4"/>
      <c r="C6" s="4"/>
      <c r="D6" s="16"/>
      <c r="G6" s="4"/>
      <c r="H6" s="4"/>
      <c r="I6" s="16"/>
      <c r="J6" s="16"/>
      <c r="K6" s="4"/>
      <c r="L6" s="4"/>
      <c r="M6" s="16"/>
    </row>
    <row r="7" spans="2:13" ht="12.75">
      <c r="B7" s="4"/>
      <c r="C7" s="20" t="s">
        <v>22</v>
      </c>
      <c r="D7" s="16">
        <f>SUM(D8:D9)</f>
        <v>3</v>
      </c>
      <c r="G7" s="4"/>
      <c r="H7" s="20" t="s">
        <v>22</v>
      </c>
      <c r="I7" s="16">
        <v>3</v>
      </c>
      <c r="J7" s="16"/>
      <c r="K7" s="4"/>
      <c r="L7" s="20" t="s">
        <v>22</v>
      </c>
      <c r="M7" s="16">
        <v>0</v>
      </c>
    </row>
    <row r="8" spans="2:13" ht="12.75">
      <c r="B8" s="4"/>
      <c r="C8" s="21" t="s">
        <v>29</v>
      </c>
      <c r="D8" s="16">
        <f>I8+M8</f>
        <v>0</v>
      </c>
      <c r="G8" s="4"/>
      <c r="H8" s="21" t="s">
        <v>29</v>
      </c>
      <c r="I8" s="16">
        <v>0</v>
      </c>
      <c r="J8" s="16"/>
      <c r="K8" s="4"/>
      <c r="L8" s="21" t="s">
        <v>29</v>
      </c>
      <c r="M8" s="16">
        <v>0</v>
      </c>
    </row>
    <row r="9" spans="2:13" ht="12.75">
      <c r="B9" s="4"/>
      <c r="C9" s="21" t="s">
        <v>30</v>
      </c>
      <c r="D9" s="16">
        <f>I9+M9</f>
        <v>3</v>
      </c>
      <c r="G9" s="4"/>
      <c r="H9" s="21" t="s">
        <v>30</v>
      </c>
      <c r="I9" s="16">
        <v>3</v>
      </c>
      <c r="J9" s="16"/>
      <c r="K9" s="4"/>
      <c r="L9" s="21" t="s">
        <v>30</v>
      </c>
      <c r="M9" s="16">
        <v>0</v>
      </c>
    </row>
    <row r="10" spans="2:13" ht="12.75">
      <c r="B10" s="4"/>
      <c r="C10" s="4"/>
      <c r="D10" s="16"/>
      <c r="G10" s="4"/>
      <c r="H10" s="4"/>
      <c r="I10" s="16"/>
      <c r="J10" s="16"/>
      <c r="K10" s="4"/>
      <c r="L10" s="4"/>
      <c r="M10" s="16"/>
    </row>
    <row r="11" spans="2:13" ht="12.75">
      <c r="B11" s="4"/>
      <c r="C11" s="4"/>
      <c r="D11" s="16"/>
      <c r="G11" s="4"/>
      <c r="H11" s="4"/>
      <c r="I11" s="16"/>
      <c r="J11" s="16"/>
      <c r="K11" s="4"/>
      <c r="L11" s="4"/>
      <c r="M11" s="16"/>
    </row>
    <row r="12" spans="2:13" ht="12.75">
      <c r="B12" s="4"/>
      <c r="C12" s="20" t="s">
        <v>31</v>
      </c>
      <c r="D12" s="16">
        <f>SUM(D13:D15)</f>
        <v>0</v>
      </c>
      <c r="G12" s="4"/>
      <c r="H12" s="20" t="s">
        <v>31</v>
      </c>
      <c r="I12" s="16">
        <v>0</v>
      </c>
      <c r="J12" s="16"/>
      <c r="K12" s="4"/>
      <c r="L12" s="20" t="s">
        <v>31</v>
      </c>
      <c r="M12" s="16">
        <v>0</v>
      </c>
    </row>
    <row r="13" spans="2:13" ht="25.5">
      <c r="B13" s="4"/>
      <c r="C13" s="21" t="s">
        <v>32</v>
      </c>
      <c r="D13" s="16">
        <f>I13+M13</f>
        <v>0</v>
      </c>
      <c r="G13" s="4"/>
      <c r="H13" s="21" t="s">
        <v>32</v>
      </c>
      <c r="I13" s="16">
        <v>0</v>
      </c>
      <c r="J13" s="16"/>
      <c r="K13" s="4"/>
      <c r="L13" s="21" t="s">
        <v>32</v>
      </c>
      <c r="M13" s="16">
        <v>0</v>
      </c>
    </row>
    <row r="14" spans="2:13" ht="12.75">
      <c r="B14" s="4"/>
      <c r="C14" s="21" t="s">
        <v>33</v>
      </c>
      <c r="D14" s="16">
        <f>I14+M14</f>
        <v>0</v>
      </c>
      <c r="G14" s="4"/>
      <c r="H14" s="21" t="s">
        <v>33</v>
      </c>
      <c r="I14" s="16">
        <v>0</v>
      </c>
      <c r="J14" s="16"/>
      <c r="K14" s="4"/>
      <c r="L14" s="21" t="s">
        <v>33</v>
      </c>
      <c r="M14" s="16">
        <v>0</v>
      </c>
    </row>
    <row r="15" spans="2:13" ht="12.75">
      <c r="B15" s="4"/>
      <c r="C15" s="21" t="s">
        <v>34</v>
      </c>
      <c r="D15" s="16">
        <f>I15+M15</f>
        <v>0</v>
      </c>
      <c r="G15" s="4"/>
      <c r="H15" s="21" t="s">
        <v>34</v>
      </c>
      <c r="I15" s="16">
        <v>0</v>
      </c>
      <c r="J15" s="16"/>
      <c r="K15" s="4"/>
      <c r="L15" s="21" t="s">
        <v>34</v>
      </c>
      <c r="M15" s="16">
        <v>0</v>
      </c>
    </row>
    <row r="16" spans="2:13" ht="12.75">
      <c r="B16" s="4"/>
      <c r="C16" s="19"/>
      <c r="D16" s="16"/>
      <c r="G16" s="4"/>
      <c r="H16" s="19"/>
      <c r="I16" s="16"/>
      <c r="J16" s="16"/>
      <c r="K16" s="4"/>
      <c r="L16" s="19"/>
      <c r="M16" s="16"/>
    </row>
    <row r="17" spans="2:13" ht="12.75">
      <c r="B17" s="4"/>
      <c r="C17" s="20" t="s">
        <v>23</v>
      </c>
      <c r="D17" s="29">
        <f>SUM(D18:D25)</f>
        <v>3291.4505088794317</v>
      </c>
      <c r="G17" s="4"/>
      <c r="H17" s="20" t="s">
        <v>23</v>
      </c>
      <c r="I17" s="29">
        <v>3290.4462034311855</v>
      </c>
      <c r="J17" s="29"/>
      <c r="K17" s="4"/>
      <c r="L17" s="20" t="s">
        <v>23</v>
      </c>
      <c r="M17" s="16">
        <v>1.0043054482465759</v>
      </c>
    </row>
    <row r="18" spans="2:13" ht="15" customHeight="1">
      <c r="B18" s="4"/>
      <c r="C18" s="21" t="s">
        <v>35</v>
      </c>
      <c r="D18" s="16">
        <f aca="true" t="shared" si="0" ref="D18:D25">I18+M18</f>
        <v>1349.103</v>
      </c>
      <c r="G18" s="4"/>
      <c r="H18" s="21" t="s">
        <v>35</v>
      </c>
      <c r="I18" s="16">
        <v>1349.103</v>
      </c>
      <c r="J18" s="16"/>
      <c r="K18" s="4"/>
      <c r="L18" s="21" t="s">
        <v>35</v>
      </c>
      <c r="M18" s="16">
        <v>0</v>
      </c>
    </row>
    <row r="19" spans="2:13" ht="14.25" customHeight="1">
      <c r="B19" s="4"/>
      <c r="C19" s="21" t="s">
        <v>36</v>
      </c>
      <c r="D19" s="16">
        <f t="shared" si="0"/>
        <v>810.969</v>
      </c>
      <c r="G19" s="4"/>
      <c r="H19" s="21" t="s">
        <v>36</v>
      </c>
      <c r="I19" s="16">
        <v>810.969</v>
      </c>
      <c r="J19" s="16"/>
      <c r="K19" s="4"/>
      <c r="L19" s="21" t="s">
        <v>36</v>
      </c>
      <c r="M19" s="16">
        <v>0</v>
      </c>
    </row>
    <row r="20" spans="2:13" ht="13.5" customHeight="1">
      <c r="B20" s="4"/>
      <c r="C20" s="21" t="s">
        <v>37</v>
      </c>
      <c r="D20" s="16">
        <f t="shared" si="0"/>
        <v>0</v>
      </c>
      <c r="G20" s="4"/>
      <c r="H20" s="21" t="s">
        <v>37</v>
      </c>
      <c r="I20" s="16">
        <v>0</v>
      </c>
      <c r="J20" s="16"/>
      <c r="K20" s="4"/>
      <c r="L20" s="21" t="s">
        <v>37</v>
      </c>
      <c r="M20" s="16">
        <v>0</v>
      </c>
    </row>
    <row r="21" spans="2:13" ht="12.75">
      <c r="B21" s="4"/>
      <c r="C21" s="21" t="s">
        <v>38</v>
      </c>
      <c r="D21" s="16">
        <f t="shared" si="0"/>
        <v>0</v>
      </c>
      <c r="G21" s="4"/>
      <c r="H21" s="21" t="s">
        <v>38</v>
      </c>
      <c r="I21" s="16">
        <v>0</v>
      </c>
      <c r="J21" s="16"/>
      <c r="K21" s="4"/>
      <c r="L21" s="21" t="s">
        <v>38</v>
      </c>
      <c r="M21" s="16">
        <v>0</v>
      </c>
    </row>
    <row r="22" spans="2:13" ht="12.75">
      <c r="B22" s="4"/>
      <c r="C22" s="21" t="s">
        <v>39</v>
      </c>
      <c r="D22" s="16">
        <f t="shared" si="0"/>
        <v>178.420809895</v>
      </c>
      <c r="G22" s="4"/>
      <c r="H22" s="21" t="s">
        <v>39</v>
      </c>
      <c r="I22" s="16">
        <v>177.4165044467534</v>
      </c>
      <c r="J22" s="16"/>
      <c r="K22" s="4"/>
      <c r="L22" s="21" t="s">
        <v>39</v>
      </c>
      <c r="M22" s="16">
        <v>1.0043054482465759</v>
      </c>
    </row>
    <row r="23" spans="2:13" ht="12.75">
      <c r="B23" s="4"/>
      <c r="C23" s="21" t="s">
        <v>40</v>
      </c>
      <c r="D23" s="16">
        <f t="shared" si="0"/>
        <v>619.5674374171917</v>
      </c>
      <c r="G23" s="4"/>
      <c r="H23" s="21" t="s">
        <v>40</v>
      </c>
      <c r="I23" s="16">
        <v>619.5674374171917</v>
      </c>
      <c r="J23" s="16"/>
      <c r="K23" s="4"/>
      <c r="L23" s="21" t="s">
        <v>40</v>
      </c>
      <c r="M23" s="16">
        <v>0</v>
      </c>
    </row>
    <row r="24" spans="2:13" ht="14.25" customHeight="1">
      <c r="B24" s="4"/>
      <c r="C24" s="21" t="s">
        <v>41</v>
      </c>
      <c r="D24" s="16">
        <f t="shared" si="0"/>
        <v>44.92022835616438</v>
      </c>
      <c r="G24" s="4"/>
      <c r="H24" s="21" t="s">
        <v>41</v>
      </c>
      <c r="I24" s="16">
        <v>44.92022835616438</v>
      </c>
      <c r="J24" s="16"/>
      <c r="K24" s="4"/>
      <c r="L24" s="21" t="s">
        <v>41</v>
      </c>
      <c r="M24" s="16">
        <v>0</v>
      </c>
    </row>
    <row r="25" spans="2:13" ht="12.75">
      <c r="B25" s="4"/>
      <c r="C25" s="21" t="s">
        <v>42</v>
      </c>
      <c r="D25" s="16">
        <f t="shared" si="0"/>
        <v>288.4700332110756</v>
      </c>
      <c r="G25" s="4"/>
      <c r="H25" s="21" t="s">
        <v>42</v>
      </c>
      <c r="I25" s="16">
        <v>288.4700332110756</v>
      </c>
      <c r="J25" s="16"/>
      <c r="K25" s="4"/>
      <c r="L25" s="21" t="s">
        <v>42</v>
      </c>
      <c r="M25" s="16">
        <v>0</v>
      </c>
    </row>
    <row r="26" spans="2:13" ht="12.75">
      <c r="B26" s="4"/>
      <c r="C26" s="20"/>
      <c r="D26" s="29"/>
      <c r="G26" s="4"/>
      <c r="H26" s="20"/>
      <c r="I26" s="29"/>
      <c r="J26" s="29"/>
      <c r="K26" s="4"/>
      <c r="L26" s="20"/>
      <c r="M26" s="29"/>
    </row>
    <row r="27" spans="2:13" ht="12.75">
      <c r="B27" s="4"/>
      <c r="C27" s="20" t="s">
        <v>24</v>
      </c>
      <c r="D27" s="16">
        <f>SUM(D28:D29)</f>
        <v>0</v>
      </c>
      <c r="G27" s="4"/>
      <c r="H27" s="20" t="s">
        <v>24</v>
      </c>
      <c r="I27" s="16">
        <v>0</v>
      </c>
      <c r="J27" s="16"/>
      <c r="K27" s="4"/>
      <c r="L27" s="20" t="s">
        <v>24</v>
      </c>
      <c r="M27" s="16">
        <v>0</v>
      </c>
    </row>
    <row r="28" spans="2:13" ht="12.75">
      <c r="B28" s="4"/>
      <c r="C28" s="21" t="s">
        <v>43</v>
      </c>
      <c r="D28" s="16">
        <f>I28+M28</f>
        <v>0</v>
      </c>
      <c r="G28" s="4"/>
      <c r="H28" s="21" t="s">
        <v>43</v>
      </c>
      <c r="I28" s="16">
        <v>0</v>
      </c>
      <c r="J28" s="16"/>
      <c r="K28" s="4"/>
      <c r="L28" s="21" t="s">
        <v>43</v>
      </c>
      <c r="M28" s="16">
        <v>0</v>
      </c>
    </row>
    <row r="29" spans="2:13" ht="12.75">
      <c r="B29" s="4"/>
      <c r="C29" s="21" t="s">
        <v>44</v>
      </c>
      <c r="D29" s="16">
        <f>I29+M29</f>
        <v>0</v>
      </c>
      <c r="G29" s="4"/>
      <c r="H29" s="21" t="s">
        <v>44</v>
      </c>
      <c r="I29" s="16">
        <v>0</v>
      </c>
      <c r="J29" s="16"/>
      <c r="K29" s="4"/>
      <c r="L29" s="21" t="s">
        <v>44</v>
      </c>
      <c r="M29" s="16">
        <v>0</v>
      </c>
    </row>
    <row r="30" spans="3:12" ht="12.75">
      <c r="C30" s="20"/>
      <c r="H30" s="20"/>
      <c r="L30" s="20"/>
    </row>
    <row r="31" spans="3:13" ht="12.75">
      <c r="C31" s="20" t="s">
        <v>45</v>
      </c>
      <c r="D31" s="29">
        <f>D27+D17+D12+D7+D3</f>
        <v>3504.431368879432</v>
      </c>
      <c r="H31" s="20" t="s">
        <v>45</v>
      </c>
      <c r="I31" s="29">
        <v>3497.7485934311853</v>
      </c>
      <c r="J31" s="29"/>
      <c r="L31" s="20" t="s">
        <v>45</v>
      </c>
      <c r="M31" s="29">
        <v>6.682775448246577</v>
      </c>
    </row>
    <row r="32" spans="3:12" ht="12.75">
      <c r="C32" s="20"/>
      <c r="H32" s="20"/>
      <c r="L32" s="20"/>
    </row>
    <row r="33" spans="3:12" ht="12.75">
      <c r="C33" s="20" t="s">
        <v>25</v>
      </c>
      <c r="H33" s="20" t="s">
        <v>25</v>
      </c>
      <c r="L33" s="20" t="s">
        <v>25</v>
      </c>
    </row>
    <row r="34" spans="3:13" ht="25.5">
      <c r="C34" s="22" t="s">
        <v>46</v>
      </c>
      <c r="D34" s="9">
        <f>(D13+D17+D29)/D37</f>
        <v>0.0015419699513389933</v>
      </c>
      <c r="H34" s="22" t="s">
        <v>46</v>
      </c>
      <c r="I34" s="9">
        <v>0.0015624306811374594</v>
      </c>
      <c r="J34" s="9"/>
      <c r="L34" s="22" t="s">
        <v>46</v>
      </c>
      <c r="M34" s="9">
        <v>3.512048706975017E-05</v>
      </c>
    </row>
    <row r="35" spans="3:13" ht="12.75">
      <c r="C35" s="22" t="s">
        <v>114</v>
      </c>
      <c r="D35" s="9">
        <f>D31/((2134575+2240515)/2)</f>
        <v>0.0016019928133498655</v>
      </c>
      <c r="H35" s="22" t="s">
        <v>114</v>
      </c>
      <c r="I35" s="9">
        <v>0.0016200623307652798</v>
      </c>
      <c r="J35" s="9"/>
      <c r="L35" s="22" t="s">
        <v>26</v>
      </c>
      <c r="M35" s="9">
        <v>0.00023428605554082799</v>
      </c>
    </row>
    <row r="36" spans="3:12" ht="12.75">
      <c r="C36" s="20"/>
      <c r="H36" s="20"/>
      <c r="L36" s="20"/>
    </row>
    <row r="37" spans="3:13" ht="12.75">
      <c r="C37" s="20" t="s">
        <v>115</v>
      </c>
      <c r="D37" s="30">
        <f>I37+M37</f>
        <v>2134575</v>
      </c>
      <c r="H37" s="20" t="s">
        <v>115</v>
      </c>
      <c r="I37" s="30">
        <v>2105979</v>
      </c>
      <c r="J37" s="30"/>
      <c r="L37" s="20" t="s">
        <v>113</v>
      </c>
      <c r="M37" s="30">
        <v>28596</v>
      </c>
    </row>
    <row r="39" spans="4:9" ht="12.75">
      <c r="D39" s="37"/>
      <c r="I39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22" sqref="C2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2" t="s">
        <v>119</v>
      </c>
      <c r="B1" s="52"/>
      <c r="C1" s="52"/>
      <c r="D1" s="52"/>
      <c r="E1" s="52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47</v>
      </c>
      <c r="D3" s="15"/>
      <c r="E3" s="15"/>
      <c r="F3" s="15"/>
    </row>
    <row r="4" spans="1:6" s="3" customFormat="1" ht="12.75">
      <c r="A4" s="4"/>
      <c r="B4" s="4" t="s">
        <v>3</v>
      </c>
      <c r="C4" s="16">
        <f>SUM(C5:C7)</f>
        <v>5.53254</v>
      </c>
      <c r="D4" s="15"/>
      <c r="E4" s="15"/>
      <c r="F4" s="15"/>
    </row>
    <row r="5" spans="2:6" s="3" customFormat="1" ht="12.75">
      <c r="B5" s="7" t="s">
        <v>72</v>
      </c>
      <c r="C5" s="15">
        <f>586.22/1000+4836.32/1000+0.11</f>
        <v>5.53254</v>
      </c>
      <c r="D5" s="15"/>
      <c r="E5" s="15"/>
      <c r="F5" s="15"/>
    </row>
    <row r="6" spans="2:6" s="3" customFormat="1" ht="12.75">
      <c r="B6" s="3" t="s">
        <v>4</v>
      </c>
      <c r="C6" s="15">
        <v>0</v>
      </c>
      <c r="D6" s="15"/>
      <c r="E6" s="15"/>
      <c r="F6" s="15"/>
    </row>
    <row r="7" spans="2:6" s="3" customFormat="1" ht="12.75">
      <c r="B7" s="3" t="s">
        <v>10</v>
      </c>
      <c r="C7" s="15">
        <v>0</v>
      </c>
      <c r="D7" s="15"/>
      <c r="E7" s="15"/>
      <c r="F7" s="15"/>
    </row>
    <row r="8" spans="1:6" s="3" customFormat="1" ht="12.75">
      <c r="A8" s="4"/>
      <c r="B8" s="4" t="s">
        <v>5</v>
      </c>
      <c r="C8" s="16">
        <f>SUM(C9:C12)</f>
        <v>204.44984999999997</v>
      </c>
      <c r="D8" s="15"/>
      <c r="E8" s="15"/>
      <c r="F8" s="15"/>
    </row>
    <row r="9" spans="1:6" s="3" customFormat="1" ht="12.75">
      <c r="A9" s="4"/>
      <c r="B9" s="3" t="s">
        <v>78</v>
      </c>
      <c r="C9" s="17">
        <f>77238.21/1000+56335.93/1000-23705.32/1000+55628.92/1000+5.47</f>
        <v>170.96774</v>
      </c>
      <c r="D9" s="15"/>
      <c r="E9" s="15"/>
      <c r="F9" s="15"/>
    </row>
    <row r="10" spans="1:6" s="3" customFormat="1" ht="12.75">
      <c r="A10" s="4"/>
      <c r="B10" s="3" t="s">
        <v>63</v>
      </c>
      <c r="C10" s="15">
        <v>0</v>
      </c>
      <c r="D10" s="15"/>
      <c r="E10" s="15"/>
      <c r="F10" s="15"/>
    </row>
    <row r="11" spans="1:6" s="3" customFormat="1" ht="12.75">
      <c r="A11" s="4"/>
      <c r="B11" s="28" t="s">
        <v>69</v>
      </c>
      <c r="C11" s="15">
        <f>9298.37/1000+3740.37/1000+2886.41/1000+17456.96/1000+0.09</f>
        <v>33.47211</v>
      </c>
      <c r="D11" s="15"/>
      <c r="E11" s="15"/>
      <c r="F11" s="15"/>
    </row>
    <row r="12" spans="1:6" ht="12.75">
      <c r="A12" s="1"/>
      <c r="B12" s="3" t="s">
        <v>64</v>
      </c>
      <c r="C12" s="15">
        <v>0.01</v>
      </c>
      <c r="D12" s="15"/>
      <c r="E12" s="15"/>
      <c r="F12" s="15"/>
    </row>
    <row r="13" spans="1:6" ht="12.75">
      <c r="A13" s="1"/>
      <c r="B13" s="1" t="s">
        <v>6</v>
      </c>
      <c r="C13" s="16">
        <f>C8+C4</f>
        <v>209.98238999999998</v>
      </c>
      <c r="D13" s="15"/>
      <c r="E13" s="15"/>
      <c r="F13" s="15"/>
    </row>
    <row r="14" spans="1:6" s="3" customFormat="1" ht="12.75">
      <c r="A14" s="4"/>
      <c r="B14" s="1"/>
      <c r="C14" s="16"/>
      <c r="D14" s="15"/>
      <c r="E14" s="15"/>
      <c r="F14" s="15"/>
    </row>
    <row r="15" spans="1:6" s="3" customFormat="1" ht="12.75">
      <c r="A15" s="4"/>
      <c r="B15" s="4" t="s">
        <v>7</v>
      </c>
      <c r="C15" s="15"/>
      <c r="D15" s="15"/>
      <c r="E15" s="15"/>
      <c r="F15" s="15"/>
    </row>
    <row r="16" spans="2:6" s="3" customFormat="1" ht="12.75">
      <c r="B16" s="4" t="s">
        <v>3</v>
      </c>
      <c r="C16" s="16">
        <f>SUM(C17:C19)</f>
        <v>0</v>
      </c>
      <c r="D16" s="15"/>
      <c r="E16" s="15"/>
      <c r="F16" s="15"/>
    </row>
    <row r="17" spans="2:6" s="3" customFormat="1" ht="12.75">
      <c r="B17" s="3" t="s">
        <v>8</v>
      </c>
      <c r="C17" s="15">
        <v>0</v>
      </c>
      <c r="D17" s="15"/>
      <c r="E17" s="15"/>
      <c r="F17" s="15"/>
    </row>
    <row r="18" spans="2:6" s="3" customFormat="1" ht="12.75">
      <c r="B18" s="3" t="s">
        <v>9</v>
      </c>
      <c r="C18" s="15">
        <v>0</v>
      </c>
      <c r="D18" s="15"/>
      <c r="E18" s="15"/>
      <c r="F18" s="15"/>
    </row>
    <row r="19" spans="1:6" s="3" customFormat="1" ht="12.75">
      <c r="A19" s="4"/>
      <c r="B19" s="3" t="s">
        <v>10</v>
      </c>
      <c r="C19" s="15">
        <v>0</v>
      </c>
      <c r="D19" s="15"/>
      <c r="E19" s="15"/>
      <c r="F19" s="15"/>
    </row>
    <row r="20" spans="2:6" ht="12.75">
      <c r="B20" s="4" t="s">
        <v>5</v>
      </c>
      <c r="C20" s="16">
        <f>SUM(C21:C24)</f>
        <v>3</v>
      </c>
      <c r="D20" s="15"/>
      <c r="E20" s="15"/>
      <c r="F20" s="15"/>
    </row>
    <row r="21" spans="2:6" s="3" customFormat="1" ht="12.75">
      <c r="B21" s="3" t="s">
        <v>78</v>
      </c>
      <c r="C21" s="15">
        <v>3</v>
      </c>
      <c r="D21" s="15"/>
      <c r="E21" s="15"/>
      <c r="F21" s="15"/>
    </row>
    <row r="22" spans="2:6" s="3" customFormat="1" ht="12.75">
      <c r="B22" s="3" t="s">
        <v>63</v>
      </c>
      <c r="C22" s="15">
        <v>0</v>
      </c>
      <c r="D22" s="15"/>
      <c r="E22" s="15"/>
      <c r="F22" s="15"/>
    </row>
    <row r="23" spans="1:6" s="3" customFormat="1" ht="12.75">
      <c r="A23" s="4"/>
      <c r="B23" s="3" t="s">
        <v>9</v>
      </c>
      <c r="C23" s="15">
        <v>0</v>
      </c>
      <c r="D23" s="15"/>
      <c r="E23" s="15"/>
      <c r="F23" s="15"/>
    </row>
    <row r="24" spans="1:6" s="3" customFormat="1" ht="12.75">
      <c r="A24" s="4"/>
      <c r="B24" s="3" t="s">
        <v>10</v>
      </c>
      <c r="C24" s="15">
        <v>0</v>
      </c>
      <c r="D24" s="15"/>
      <c r="E24" s="15"/>
      <c r="F24" s="15"/>
    </row>
    <row r="25" spans="1:6" ht="12.75">
      <c r="A25" s="1"/>
      <c r="B25" s="4" t="s">
        <v>11</v>
      </c>
      <c r="C25" s="16">
        <f>C20+C16</f>
        <v>3</v>
      </c>
      <c r="D25" s="15"/>
      <c r="E25" s="15"/>
      <c r="F25" s="15"/>
    </row>
    <row r="26" spans="1:6" ht="12.75">
      <c r="A26" s="1"/>
      <c r="B26" s="4"/>
      <c r="C26" s="16"/>
      <c r="D26" s="15"/>
      <c r="E26" s="15"/>
      <c r="F26" s="15"/>
    </row>
    <row r="27" spans="2:6" ht="12.75">
      <c r="B27" s="1" t="s">
        <v>12</v>
      </c>
      <c r="C27" s="15"/>
      <c r="D27" s="15"/>
      <c r="E27" s="15"/>
      <c r="F27" s="15"/>
    </row>
    <row r="28" spans="2:6" ht="12.75">
      <c r="B28" s="7" t="s">
        <v>49</v>
      </c>
      <c r="C28" s="15">
        <v>0</v>
      </c>
      <c r="D28" s="15"/>
      <c r="E28" s="15"/>
      <c r="F28" s="15"/>
    </row>
    <row r="29" spans="1:6" ht="12.75">
      <c r="A29" s="1"/>
      <c r="B29" s="7" t="s">
        <v>50</v>
      </c>
      <c r="C29" s="17">
        <v>0</v>
      </c>
      <c r="D29" s="15"/>
      <c r="E29" s="15"/>
      <c r="F29" s="15"/>
    </row>
    <row r="30" spans="1:6" ht="12.75">
      <c r="A30" s="1"/>
      <c r="B30" s="13" t="s">
        <v>10</v>
      </c>
      <c r="C30" s="50">
        <v>0</v>
      </c>
      <c r="D30" s="15"/>
      <c r="E30" s="15"/>
      <c r="F30" s="15"/>
    </row>
    <row r="31" spans="1:6" s="3" customFormat="1" ht="12.75">
      <c r="A31" s="4"/>
      <c r="B31" s="1" t="s">
        <v>48</v>
      </c>
      <c r="C31" s="16">
        <f>SUM(C28:C30)</f>
        <v>0</v>
      </c>
      <c r="D31" s="15"/>
      <c r="E31" s="15"/>
      <c r="F31" s="15"/>
    </row>
    <row r="32" spans="2:6" s="3" customFormat="1" ht="12.75">
      <c r="B32" s="1"/>
      <c r="C32" s="16"/>
      <c r="D32" s="15"/>
      <c r="E32" s="15"/>
      <c r="F32" s="15"/>
    </row>
    <row r="33" spans="2:6" s="3" customFormat="1" ht="12.75">
      <c r="B33" s="4" t="s">
        <v>52</v>
      </c>
      <c r="C33" s="15"/>
      <c r="D33" s="15"/>
      <c r="E33" s="15"/>
      <c r="F33" s="15"/>
    </row>
    <row r="34" spans="2:6" s="3" customFormat="1" ht="12.75">
      <c r="B34" s="7" t="s">
        <v>49</v>
      </c>
      <c r="C34" s="15">
        <v>0</v>
      </c>
      <c r="D34" s="15"/>
      <c r="E34" s="15"/>
      <c r="F34" s="15"/>
    </row>
    <row r="35" spans="1:6" ht="12.75">
      <c r="A35" s="1"/>
      <c r="B35" s="7" t="s">
        <v>50</v>
      </c>
      <c r="C35" s="15">
        <v>0</v>
      </c>
      <c r="D35" s="15"/>
      <c r="E35" s="15"/>
      <c r="F35" s="15"/>
    </row>
    <row r="36" spans="1:6" ht="12.75">
      <c r="A36" s="1"/>
      <c r="B36" s="3" t="s">
        <v>10</v>
      </c>
      <c r="C36" s="15">
        <v>0</v>
      </c>
      <c r="D36" s="15"/>
      <c r="E36" s="15"/>
      <c r="F36" s="15"/>
    </row>
    <row r="37" spans="1:6" ht="12.75">
      <c r="A37" s="1"/>
      <c r="B37" s="1" t="s">
        <v>51</v>
      </c>
      <c r="C37" s="16">
        <f>SUM(C34:C36)</f>
        <v>0</v>
      </c>
      <c r="D37" s="15"/>
      <c r="E37" s="15"/>
      <c r="F37" s="15"/>
    </row>
    <row r="38" spans="1:6" ht="12.75">
      <c r="A38" s="1"/>
      <c r="B38" s="1"/>
      <c r="C38" s="16"/>
      <c r="D38" s="15"/>
      <c r="E38" s="15"/>
      <c r="F38" s="15"/>
    </row>
    <row r="39" spans="1:6" ht="12.75">
      <c r="A39" s="1"/>
      <c r="B39" s="4" t="s">
        <v>53</v>
      </c>
      <c r="C39" s="16"/>
      <c r="D39" s="15"/>
      <c r="E39" s="15"/>
      <c r="F39" s="15"/>
    </row>
    <row r="40" spans="1:6" ht="12.75">
      <c r="A40" s="1"/>
      <c r="B40" s="7" t="s">
        <v>49</v>
      </c>
      <c r="C40" s="17">
        <v>0</v>
      </c>
      <c r="D40" s="15"/>
      <c r="E40" s="15"/>
      <c r="F40" s="15"/>
    </row>
    <row r="41" spans="1:6" ht="12.75">
      <c r="A41" s="1"/>
      <c r="B41" s="7" t="s">
        <v>50</v>
      </c>
      <c r="C41" s="17">
        <v>0</v>
      </c>
      <c r="D41" s="15"/>
      <c r="E41" s="15"/>
      <c r="F41" s="15"/>
    </row>
    <row r="42" spans="1:6" ht="12.75">
      <c r="A42" s="1"/>
      <c r="B42" s="3" t="s">
        <v>10</v>
      </c>
      <c r="C42" s="17">
        <v>0</v>
      </c>
      <c r="D42" s="15"/>
      <c r="E42" s="15"/>
      <c r="F42" s="15"/>
    </row>
    <row r="43" spans="1:6" ht="12.75">
      <c r="A43" s="1"/>
      <c r="B43" s="1" t="s">
        <v>54</v>
      </c>
      <c r="C43" s="16">
        <f>SUM(C40:C42)</f>
        <v>0</v>
      </c>
      <c r="D43" s="15"/>
      <c r="E43" s="15"/>
      <c r="F43" s="15"/>
    </row>
    <row r="44" spans="1:6" ht="12.75">
      <c r="A44" s="1"/>
      <c r="B44" s="1"/>
      <c r="C44" s="16"/>
      <c r="D44" s="15"/>
      <c r="E44" s="15"/>
      <c r="F44" s="15"/>
    </row>
    <row r="45" spans="1:6" ht="12.75">
      <c r="A45" s="1"/>
      <c r="B45" s="7" t="s">
        <v>49</v>
      </c>
      <c r="C45" s="17">
        <v>0</v>
      </c>
      <c r="D45" s="15"/>
      <c r="E45" s="15"/>
      <c r="F45" s="15"/>
    </row>
    <row r="46" spans="1:6" ht="12.75">
      <c r="A46" s="1"/>
      <c r="B46" s="7" t="s">
        <v>50</v>
      </c>
      <c r="C46" s="17">
        <v>0</v>
      </c>
      <c r="D46" s="15"/>
      <c r="E46" s="15"/>
      <c r="F46" s="15"/>
    </row>
    <row r="47" spans="1:6" ht="12.75">
      <c r="A47" s="1"/>
      <c r="B47" s="3" t="s">
        <v>10</v>
      </c>
      <c r="C47" s="17">
        <v>0</v>
      </c>
      <c r="D47" s="15"/>
      <c r="E47" s="15"/>
      <c r="F47" s="15"/>
    </row>
    <row r="48" spans="1:6" s="3" customFormat="1" ht="12.75">
      <c r="A48" s="4"/>
      <c r="B48" s="1" t="s">
        <v>55</v>
      </c>
      <c r="C48" s="16">
        <f>SUM(C45:C47)</f>
        <v>0</v>
      </c>
      <c r="D48" s="15"/>
      <c r="E48" s="15"/>
      <c r="F48" s="15"/>
    </row>
    <row r="49" spans="1:6" s="3" customFormat="1" ht="12.75">
      <c r="A49" s="4"/>
      <c r="B49" s="1"/>
      <c r="C49" s="16"/>
      <c r="D49" s="15"/>
      <c r="E49" s="15"/>
      <c r="F49" s="15"/>
    </row>
    <row r="50" spans="2:6" ht="12.75">
      <c r="B50" s="4" t="s">
        <v>56</v>
      </c>
      <c r="C50" s="16">
        <f>C13+C25+C31+C37+C43+C48</f>
        <v>212.98238999999998</v>
      </c>
      <c r="D50" s="15"/>
      <c r="E50" s="15"/>
      <c r="F50" s="15"/>
    </row>
    <row r="51" spans="2:6" ht="12.75">
      <c r="B51" s="4" t="s">
        <v>112</v>
      </c>
      <c r="C51" s="30">
        <f>'סך התשלומים ששולמו בגין כל סוג'!D37</f>
        <v>2134575</v>
      </c>
      <c r="D51" s="15"/>
      <c r="E51" s="15"/>
      <c r="F51" s="15"/>
    </row>
    <row r="52" spans="4:6" ht="12.75">
      <c r="D52" s="15"/>
      <c r="E52" s="15"/>
      <c r="F52" s="15"/>
    </row>
    <row r="53" spans="3:6" ht="12.75">
      <c r="C53" s="3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7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2" t="s">
        <v>126</v>
      </c>
      <c r="B1" s="52"/>
      <c r="C1" s="52"/>
      <c r="D1" s="52"/>
      <c r="E1" s="52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15</v>
      </c>
    </row>
    <row r="4" spans="2:5" s="3" customFormat="1" ht="12" customHeight="1">
      <c r="B4" s="49" t="s">
        <v>83</v>
      </c>
      <c r="C4" s="37">
        <v>110.572</v>
      </c>
      <c r="D4" s="2"/>
      <c r="E4" s="18"/>
    </row>
    <row r="5" spans="2:5" s="3" customFormat="1" ht="12" customHeight="1">
      <c r="B5" s="49" t="s">
        <v>120</v>
      </c>
      <c r="C5" s="37">
        <v>52.277</v>
      </c>
      <c r="D5" s="2"/>
      <c r="E5" s="18"/>
    </row>
    <row r="6" spans="2:5" s="3" customFormat="1" ht="12" customHeight="1">
      <c r="B6" s="49" t="s">
        <v>103</v>
      </c>
      <c r="C6" s="37">
        <v>50.698</v>
      </c>
      <c r="D6" s="2"/>
      <c r="E6" s="18"/>
    </row>
    <row r="7" spans="2:5" s="3" customFormat="1" ht="12" customHeight="1">
      <c r="B7" s="49" t="s">
        <v>95</v>
      </c>
      <c r="C7" s="37">
        <v>134.764</v>
      </c>
      <c r="D7" s="2"/>
      <c r="E7" s="18"/>
    </row>
    <row r="8" spans="2:5" s="3" customFormat="1" ht="12" customHeight="1">
      <c r="B8" s="49" t="s">
        <v>79</v>
      </c>
      <c r="C8" s="37">
        <v>109.753</v>
      </c>
      <c r="D8" s="2"/>
      <c r="E8" s="18"/>
    </row>
    <row r="9" spans="2:5" s="3" customFormat="1" ht="12" customHeight="1">
      <c r="B9" s="49" t="s">
        <v>96</v>
      </c>
      <c r="C9" s="37">
        <v>132.846</v>
      </c>
      <c r="D9" s="2"/>
      <c r="E9" s="18"/>
    </row>
    <row r="10" spans="1:5" ht="12.75">
      <c r="A10" s="1"/>
      <c r="B10" s="49" t="s">
        <v>80</v>
      </c>
      <c r="C10" s="37">
        <v>29.533</v>
      </c>
      <c r="D10" s="2"/>
      <c r="E10" s="15"/>
    </row>
    <row r="11" spans="1:5" ht="12.75">
      <c r="A11" s="1"/>
      <c r="B11" s="49" t="s">
        <v>85</v>
      </c>
      <c r="C11" s="37">
        <v>3.018</v>
      </c>
      <c r="D11" s="2"/>
      <c r="E11" s="15"/>
    </row>
    <row r="12" spans="1:5" s="3" customFormat="1" ht="12.75">
      <c r="A12" s="4"/>
      <c r="B12" s="49" t="s">
        <v>84</v>
      </c>
      <c r="C12" s="37">
        <v>78.869</v>
      </c>
      <c r="D12" s="9"/>
      <c r="E12" s="6"/>
    </row>
    <row r="13" spans="2:4" s="3" customFormat="1" ht="12.75">
      <c r="B13" s="49" t="s">
        <v>97</v>
      </c>
      <c r="C13" s="37">
        <v>176.388</v>
      </c>
      <c r="D13" s="9"/>
    </row>
    <row r="14" spans="2:4" s="3" customFormat="1" ht="12.75">
      <c r="B14" s="49" t="s">
        <v>86</v>
      </c>
      <c r="C14" s="37">
        <v>37.449</v>
      </c>
      <c r="D14" s="9"/>
    </row>
    <row r="15" spans="2:4" s="3" customFormat="1" ht="14.25">
      <c r="B15" s="51" t="s">
        <v>121</v>
      </c>
      <c r="C15" s="37">
        <v>62.213</v>
      </c>
      <c r="D15" s="9"/>
    </row>
    <row r="16" spans="1:5" s="3" customFormat="1" ht="12.75">
      <c r="A16" s="4"/>
      <c r="B16" s="49" t="s">
        <v>81</v>
      </c>
      <c r="C16" s="37">
        <v>97.676</v>
      </c>
      <c r="D16" s="9"/>
      <c r="E16" s="4"/>
    </row>
    <row r="17" spans="1:5" s="3" customFormat="1" ht="12.75">
      <c r="A17" s="4"/>
      <c r="B17" s="49" t="s">
        <v>76</v>
      </c>
      <c r="C17" s="37">
        <v>83.443</v>
      </c>
      <c r="D17" s="9"/>
      <c r="E17" s="4"/>
    </row>
    <row r="18" spans="1:4" s="3" customFormat="1" ht="12.75">
      <c r="A18" s="4"/>
      <c r="B18" s="49" t="s">
        <v>82</v>
      </c>
      <c r="C18" s="37">
        <v>64.766</v>
      </c>
      <c r="D18" s="9"/>
    </row>
    <row r="19" spans="2:4" s="3" customFormat="1" ht="12.75">
      <c r="B19" s="49" t="s">
        <v>77</v>
      </c>
      <c r="C19" s="37">
        <v>173.736</v>
      </c>
      <c r="D19" s="9"/>
    </row>
    <row r="20" spans="2:4" s="3" customFormat="1" ht="12.75">
      <c r="B20" s="49" t="s">
        <v>102</v>
      </c>
      <c r="C20" s="37">
        <v>163.654</v>
      </c>
      <c r="D20" s="9"/>
    </row>
    <row r="21" spans="2:4" s="3" customFormat="1" ht="15" customHeight="1">
      <c r="B21" s="24" t="s">
        <v>122</v>
      </c>
      <c r="C21" s="37">
        <v>37.739</v>
      </c>
      <c r="D21" s="9"/>
    </row>
    <row r="22" spans="1:5" s="3" customFormat="1" ht="12.75">
      <c r="A22" s="4"/>
      <c r="B22" s="24" t="s">
        <v>98</v>
      </c>
      <c r="C22" s="37">
        <v>13.115</v>
      </c>
      <c r="D22" s="9"/>
      <c r="E22" s="4"/>
    </row>
    <row r="23" spans="1:5" s="3" customFormat="1" ht="12.75">
      <c r="A23" s="4"/>
      <c r="B23" s="24" t="s">
        <v>99</v>
      </c>
      <c r="C23" s="37">
        <v>327.504</v>
      </c>
      <c r="D23" s="9"/>
      <c r="E23" s="4"/>
    </row>
    <row r="24" spans="1:4" s="3" customFormat="1" ht="12.75">
      <c r="A24" s="4"/>
      <c r="B24" s="24" t="s">
        <v>100</v>
      </c>
      <c r="C24" s="37">
        <v>66.105</v>
      </c>
      <c r="D24" s="9"/>
    </row>
    <row r="25" spans="1:4" s="3" customFormat="1" ht="14.25">
      <c r="A25" s="4"/>
      <c r="B25" s="51" t="s">
        <v>70</v>
      </c>
      <c r="C25" s="37">
        <v>9.756</v>
      </c>
      <c r="D25" s="9"/>
    </row>
    <row r="26" spans="1:4" s="3" customFormat="1" ht="14.25">
      <c r="A26" s="4"/>
      <c r="B26" s="51" t="s">
        <v>101</v>
      </c>
      <c r="C26" s="37">
        <v>61.742</v>
      </c>
      <c r="D26" s="9"/>
    </row>
    <row r="27" spans="1:4" s="3" customFormat="1" ht="14.25">
      <c r="A27" s="4"/>
      <c r="B27" s="51" t="s">
        <v>123</v>
      </c>
      <c r="C27" s="37">
        <v>55.885</v>
      </c>
      <c r="D27" s="9"/>
    </row>
    <row r="28" spans="1:4" s="3" customFormat="1" ht="14.25">
      <c r="A28" s="4"/>
      <c r="B28" s="51" t="s">
        <v>124</v>
      </c>
      <c r="C28" s="37">
        <v>26.571</v>
      </c>
      <c r="D28" s="9"/>
    </row>
    <row r="29" spans="1:4" s="3" customFormat="1" ht="12.75">
      <c r="A29" s="4"/>
      <c r="B29" s="47"/>
      <c r="C29" s="46"/>
      <c r="D29" s="9"/>
    </row>
    <row r="30" spans="2:4" s="3" customFormat="1" ht="12.75">
      <c r="B30" s="1" t="s">
        <v>1</v>
      </c>
      <c r="C30" s="16">
        <f>SUM(C4:C29)</f>
        <v>2160.0720000000006</v>
      </c>
      <c r="D30" s="9"/>
    </row>
    <row r="31" spans="2:4" s="3" customFormat="1" ht="12.75">
      <c r="B31" s="1"/>
      <c r="C31" s="16"/>
      <c r="D31" s="9"/>
    </row>
    <row r="32" spans="2:4" s="3" customFormat="1" ht="12.75">
      <c r="B32" s="4" t="s">
        <v>16</v>
      </c>
      <c r="C32" s="15"/>
      <c r="D32" s="9"/>
    </row>
    <row r="33" spans="1:4" s="3" customFormat="1" ht="12.75">
      <c r="A33" s="4"/>
      <c r="B33" s="3" t="s">
        <v>13</v>
      </c>
      <c r="C33" s="15">
        <v>0</v>
      </c>
      <c r="D33" s="9"/>
    </row>
    <row r="34" spans="2:6" s="3" customFormat="1" ht="12.75">
      <c r="B34" s="3" t="s">
        <v>14</v>
      </c>
      <c r="C34" s="15">
        <v>0</v>
      </c>
      <c r="D34" s="37"/>
      <c r="E34" s="37"/>
      <c r="F34" s="37"/>
    </row>
    <row r="35" spans="2:6" s="3" customFormat="1" ht="12.75">
      <c r="B35" s="3" t="s">
        <v>10</v>
      </c>
      <c r="C35" s="15">
        <v>0</v>
      </c>
      <c r="D35" s="37"/>
      <c r="E35" s="37"/>
      <c r="F35" s="37"/>
    </row>
    <row r="36" spans="2:6" s="3" customFormat="1" ht="12.75">
      <c r="B36" s="4" t="s">
        <v>2</v>
      </c>
      <c r="C36" s="16">
        <f>SUM(C33:C35)</f>
        <v>0</v>
      </c>
      <c r="D36" s="37"/>
      <c r="E36" s="37"/>
      <c r="F36" s="37"/>
    </row>
    <row r="37" spans="2:8" s="3" customFormat="1" ht="12.75">
      <c r="B37" s="4"/>
      <c r="C37" s="16"/>
      <c r="D37" s="37"/>
      <c r="E37" s="37"/>
      <c r="F37" s="37"/>
      <c r="H37" s="10"/>
    </row>
    <row r="38" spans="1:6" s="3" customFormat="1" ht="12.75">
      <c r="A38" s="4"/>
      <c r="B38" s="4" t="s">
        <v>17</v>
      </c>
      <c r="C38" s="15"/>
      <c r="D38" s="37"/>
      <c r="E38" s="37"/>
      <c r="F38" s="37"/>
    </row>
    <row r="39" spans="1:6" s="3" customFormat="1" ht="12.75">
      <c r="A39" s="4"/>
      <c r="B39" s="3" t="s">
        <v>13</v>
      </c>
      <c r="C39" s="15">
        <v>0</v>
      </c>
      <c r="D39" s="37"/>
      <c r="E39" s="37"/>
      <c r="F39" s="37"/>
    </row>
    <row r="40" spans="1:6" s="3" customFormat="1" ht="12.75">
      <c r="A40" s="4"/>
      <c r="B40" s="3" t="s">
        <v>14</v>
      </c>
      <c r="C40" s="15">
        <v>0</v>
      </c>
      <c r="D40" s="37"/>
      <c r="E40" s="37"/>
      <c r="F40" s="37"/>
    </row>
    <row r="41" spans="1:6" s="3" customFormat="1" ht="12.75">
      <c r="A41" s="4"/>
      <c r="B41" s="3" t="s">
        <v>10</v>
      </c>
      <c r="C41" s="15">
        <v>0</v>
      </c>
      <c r="D41" s="37"/>
      <c r="E41" s="37"/>
      <c r="F41" s="37"/>
    </row>
    <row r="42" spans="1:6" s="3" customFormat="1" ht="12.75">
      <c r="A42" s="4"/>
      <c r="B42" s="4" t="s">
        <v>57</v>
      </c>
      <c r="C42" s="16">
        <f>SUM(C39:C41)</f>
        <v>0</v>
      </c>
      <c r="D42" s="37"/>
      <c r="E42" s="37"/>
      <c r="F42" s="37"/>
    </row>
    <row r="43" spans="1:6" s="3" customFormat="1" ht="12.75">
      <c r="A43" s="4"/>
      <c r="B43" s="4"/>
      <c r="C43" s="16"/>
      <c r="D43" s="37"/>
      <c r="E43" s="37"/>
      <c r="F43" s="37"/>
    </row>
    <row r="44" spans="1:6" s="3" customFormat="1" ht="12.75">
      <c r="A44" s="4"/>
      <c r="B44" s="4" t="s">
        <v>58</v>
      </c>
      <c r="C44" s="15"/>
      <c r="D44" s="37"/>
      <c r="E44" s="37"/>
      <c r="F44" s="37"/>
    </row>
    <row r="45" spans="1:6" s="3" customFormat="1" ht="12.75">
      <c r="A45" s="4"/>
      <c r="B45" s="4" t="s">
        <v>59</v>
      </c>
      <c r="C45" s="16">
        <f>SUM(C46:C48)</f>
        <v>44.92022835616438</v>
      </c>
      <c r="D45" s="37"/>
      <c r="E45" s="37"/>
      <c r="F45" s="37"/>
    </row>
    <row r="46" spans="1:6" s="3" customFormat="1" ht="12.75">
      <c r="A46" s="4"/>
      <c r="B46" s="7" t="s">
        <v>104</v>
      </c>
      <c r="C46" s="15">
        <f>39896.0205479452/1000</f>
        <v>39.8960205479452</v>
      </c>
      <c r="D46" s="37"/>
      <c r="E46" s="37"/>
      <c r="F46" s="37"/>
    </row>
    <row r="47" spans="1:6" s="3" customFormat="1" ht="12.75">
      <c r="A47" s="4"/>
      <c r="B47" s="7" t="s">
        <v>105</v>
      </c>
      <c r="C47" s="15">
        <f>5024.20780821918/1000</f>
        <v>5.02420780821918</v>
      </c>
      <c r="D47" s="37"/>
      <c r="E47" s="39"/>
      <c r="F47" s="37"/>
    </row>
    <row r="48" spans="1:6" s="3" customFormat="1" ht="12.75">
      <c r="A48" s="4"/>
      <c r="B48" s="3" t="s">
        <v>10</v>
      </c>
      <c r="C48" s="15">
        <v>0</v>
      </c>
      <c r="D48" s="37"/>
      <c r="E48" s="40"/>
      <c r="F48" s="37"/>
    </row>
    <row r="49" spans="1:6" s="3" customFormat="1" ht="12.75">
      <c r="A49" s="4"/>
      <c r="B49" s="4" t="s">
        <v>60</v>
      </c>
      <c r="C49" s="16">
        <f>SUM(C50:C53)</f>
        <v>288.4700332110756</v>
      </c>
      <c r="D49" s="37"/>
      <c r="E49" s="41"/>
      <c r="F49" s="37"/>
    </row>
    <row r="50" spans="1:6" s="3" customFormat="1" ht="12.75">
      <c r="A50" s="4"/>
      <c r="B50" s="24" t="s">
        <v>106</v>
      </c>
      <c r="C50" s="15">
        <v>81.8550171528466</v>
      </c>
      <c r="D50" s="37"/>
      <c r="E50" s="42"/>
      <c r="F50" s="37"/>
    </row>
    <row r="51" spans="1:6" s="3" customFormat="1" ht="12.75">
      <c r="A51" s="4"/>
      <c r="B51" s="24" t="s">
        <v>87</v>
      </c>
      <c r="C51" s="15">
        <v>101.60615501407892</v>
      </c>
      <c r="D51" s="37"/>
      <c r="E51" s="37"/>
      <c r="F51" s="37"/>
    </row>
    <row r="52" spans="1:6" s="3" customFormat="1" ht="12.75">
      <c r="A52" s="4"/>
      <c r="B52" s="24" t="s">
        <v>107</v>
      </c>
      <c r="C52" s="15">
        <v>74.31472833949326</v>
      </c>
      <c r="D52" s="37"/>
      <c r="E52" s="43"/>
      <c r="F52" s="37"/>
    </row>
    <row r="53" spans="1:6" s="3" customFormat="1" ht="12.75">
      <c r="A53" s="4"/>
      <c r="B53" s="24" t="s">
        <v>108</v>
      </c>
      <c r="C53" s="15">
        <v>30.69413270465678</v>
      </c>
      <c r="D53" s="37"/>
      <c r="E53" s="44"/>
      <c r="F53" s="37"/>
    </row>
    <row r="54" spans="1:6" s="3" customFormat="1" ht="12.75">
      <c r="A54" s="4"/>
      <c r="B54" s="4" t="s">
        <v>18</v>
      </c>
      <c r="C54" s="16">
        <f>C49+C45</f>
        <v>333.39026156724</v>
      </c>
      <c r="D54" s="37"/>
      <c r="E54" s="37"/>
      <c r="F54" s="37"/>
    </row>
    <row r="55" spans="1:6" s="3" customFormat="1" ht="12.75">
      <c r="A55" s="4"/>
      <c r="B55" s="4"/>
      <c r="C55" s="16"/>
      <c r="D55" s="37"/>
      <c r="E55" s="45"/>
      <c r="F55" s="37"/>
    </row>
    <row r="56" spans="1:6" s="3" customFormat="1" ht="12.75">
      <c r="A56" s="4"/>
      <c r="B56" s="4" t="s">
        <v>20</v>
      </c>
      <c r="C56" s="16"/>
      <c r="D56" s="37"/>
      <c r="E56" s="37"/>
      <c r="F56" s="37"/>
    </row>
    <row r="57" spans="1:6" s="3" customFormat="1" ht="12.75">
      <c r="A57" s="4"/>
      <c r="B57" s="4" t="s">
        <v>61</v>
      </c>
      <c r="C57" s="16">
        <f>SUM(C58:C60)</f>
        <v>178.4265044467534</v>
      </c>
      <c r="D57" s="37"/>
      <c r="E57" s="37"/>
      <c r="F57" s="37"/>
    </row>
    <row r="58" spans="1:6" s="3" customFormat="1" ht="12.75">
      <c r="A58" s="4"/>
      <c r="B58" s="35" t="s">
        <v>88</v>
      </c>
      <c r="C58" s="36">
        <f>5.651643145+5992.47/1000+5757/1000+6344.21/1000</f>
        <v>23.745323145</v>
      </c>
      <c r="D58" s="37"/>
      <c r="E58" s="37"/>
      <c r="F58" s="37"/>
    </row>
    <row r="59" spans="1:6" s="3" customFormat="1" ht="12.75">
      <c r="A59" s="4"/>
      <c r="B59" s="35" t="s">
        <v>67</v>
      </c>
      <c r="C59" s="36">
        <f>25.1732413017534+21025.54/1000+19749/1000+25602.36/1000+0.4</f>
        <v>91.9501413017534</v>
      </c>
      <c r="E59" s="37"/>
      <c r="F59" s="37"/>
    </row>
    <row r="60" spans="1:5" s="3" customFormat="1" ht="12.75">
      <c r="A60" s="4"/>
      <c r="B60" s="35" t="s">
        <v>71</v>
      </c>
      <c r="C60" s="36">
        <f>14.33263+16101.42/1000+14472/1000+17214.99/1000+0.61</f>
        <v>62.73104</v>
      </c>
      <c r="D60" s="5"/>
      <c r="E60" s="5"/>
    </row>
    <row r="61" spans="1:5" s="3" customFormat="1" ht="12.75">
      <c r="A61" s="4"/>
      <c r="B61" s="19" t="s">
        <v>62</v>
      </c>
      <c r="C61" s="16">
        <f>SUM(C62:C78)</f>
        <v>619.5674374171917</v>
      </c>
      <c r="E61" s="11"/>
    </row>
    <row r="62" spans="1:5" s="3" customFormat="1" ht="12.75">
      <c r="A62" s="4"/>
      <c r="B62" s="38" t="s">
        <v>90</v>
      </c>
      <c r="C62" s="37">
        <v>5.734592269602739</v>
      </c>
      <c r="E62" s="9"/>
    </row>
    <row r="63" spans="2:3" s="3" customFormat="1" ht="12.75">
      <c r="B63" s="38" t="s">
        <v>92</v>
      </c>
      <c r="C63" s="37">
        <v>1.4660793811534245</v>
      </c>
    </row>
    <row r="64" spans="2:4" s="3" customFormat="1" ht="12.75">
      <c r="B64" s="38" t="s">
        <v>93</v>
      </c>
      <c r="C64" s="37">
        <v>76.3366909467945</v>
      </c>
      <c r="D64" s="25"/>
    </row>
    <row r="65" spans="2:3" s="3" customFormat="1" ht="12.75">
      <c r="B65" s="38" t="s">
        <v>109</v>
      </c>
      <c r="C65" s="37">
        <v>3.126630506454795</v>
      </c>
    </row>
    <row r="66" spans="2:3" s="3" customFormat="1" ht="12.75">
      <c r="B66" s="38" t="s">
        <v>74</v>
      </c>
      <c r="C66" s="37">
        <v>3.917875617638356</v>
      </c>
    </row>
    <row r="67" spans="2:3" s="3" customFormat="1" ht="12.75">
      <c r="B67" s="38" t="s">
        <v>65</v>
      </c>
      <c r="C67" s="37">
        <v>139.527315961063</v>
      </c>
    </row>
    <row r="68" spans="2:3" s="3" customFormat="1" ht="12.75">
      <c r="B68" s="38" t="s">
        <v>75</v>
      </c>
      <c r="C68" s="37">
        <v>40.99972527431507</v>
      </c>
    </row>
    <row r="69" spans="2:3" s="3" customFormat="1" ht="12.75">
      <c r="B69" s="38" t="s">
        <v>125</v>
      </c>
      <c r="C69" s="37">
        <v>11.409901191643831</v>
      </c>
    </row>
    <row r="70" spans="2:3" s="3" customFormat="1" ht="12.75">
      <c r="B70" s="38" t="s">
        <v>66</v>
      </c>
      <c r="C70" s="37">
        <v>67.16625546692876</v>
      </c>
    </row>
    <row r="71" spans="2:3" s="3" customFormat="1" ht="12.75">
      <c r="B71" s="48" t="s">
        <v>73</v>
      </c>
      <c r="C71" s="37">
        <v>1.238042145671233</v>
      </c>
    </row>
    <row r="72" spans="2:3" s="3" customFormat="1" ht="12.75">
      <c r="B72" s="48" t="s">
        <v>89</v>
      </c>
      <c r="C72" s="37">
        <v>4.67891565969589</v>
      </c>
    </row>
    <row r="73" spans="2:3" s="3" customFormat="1" ht="12.75">
      <c r="B73" s="48" t="s">
        <v>68</v>
      </c>
      <c r="C73" s="37">
        <v>106.28433109606573</v>
      </c>
    </row>
    <row r="74" spans="2:3" s="3" customFormat="1" ht="12.75">
      <c r="B74" s="48" t="s">
        <v>91</v>
      </c>
      <c r="C74" s="37">
        <v>3.7323561189561634</v>
      </c>
    </row>
    <row r="75" spans="2:3" s="3" customFormat="1" ht="12.75">
      <c r="B75" s="25" t="s">
        <v>110</v>
      </c>
      <c r="C75" s="37">
        <v>37.036299939904104</v>
      </c>
    </row>
    <row r="76" spans="2:3" s="3" customFormat="1" ht="12.75">
      <c r="B76" s="25" t="s">
        <v>94</v>
      </c>
      <c r="C76" s="37">
        <v>22.89079959160548</v>
      </c>
    </row>
    <row r="77" spans="2:3" s="3" customFormat="1" ht="12.75">
      <c r="B77" s="38" t="s">
        <v>111</v>
      </c>
      <c r="C77" s="37">
        <v>94.02162624969861</v>
      </c>
    </row>
    <row r="78" spans="2:3" s="3" customFormat="1" ht="12.75">
      <c r="B78" s="24"/>
      <c r="C78" s="37"/>
    </row>
    <row r="79" spans="2:3" s="3" customFormat="1" ht="12.75">
      <c r="B79" s="19" t="s">
        <v>19</v>
      </c>
      <c r="C79" s="16">
        <f>C30+C36+C42+C54+C57+C61</f>
        <v>3291.4562034311857</v>
      </c>
    </row>
    <row r="80" spans="2:3" s="3" customFormat="1" ht="12.75">
      <c r="B80" s="19" t="s">
        <v>112</v>
      </c>
      <c r="C80" s="30">
        <f>'סך התשלומים ששולמו בגין כל סוג'!D37</f>
        <v>2134575</v>
      </c>
    </row>
    <row r="81" spans="2:3" s="3" customFormat="1" ht="12.75">
      <c r="B81" s="31"/>
      <c r="C81" s="32"/>
    </row>
    <row r="82" s="3" customFormat="1" ht="12.75">
      <c r="C82" s="33"/>
    </row>
    <row r="83" spans="2:3" s="3" customFormat="1" ht="12.75">
      <c r="B83" s="7"/>
      <c r="C83" s="34"/>
    </row>
    <row r="84" spans="2:3" s="3" customFormat="1" ht="12.75">
      <c r="B84" s="7"/>
      <c r="C84" s="34"/>
    </row>
    <row r="85" s="3" customFormat="1" ht="12.75">
      <c r="B85" s="7"/>
    </row>
    <row r="86" s="3" customFormat="1" ht="12.75">
      <c r="B86" s="27"/>
    </row>
    <row r="87" s="3" customFormat="1" ht="12.75"/>
    <row r="88" s="3" customFormat="1" ht="12.75">
      <c r="B88" s="7"/>
    </row>
    <row r="89" s="3" customFormat="1" ht="12.75">
      <c r="B89" s="7"/>
    </row>
    <row r="90" s="3" customFormat="1" ht="12.75">
      <c r="B90" s="7"/>
    </row>
    <row r="91" s="3" customFormat="1" ht="12.75">
      <c r="B91" s="27"/>
    </row>
    <row r="92" s="3" customFormat="1" ht="12.75"/>
    <row r="93" s="3" customFormat="1" ht="12.75">
      <c r="B93" s="7"/>
    </row>
    <row r="94" s="3" customFormat="1" ht="12.75">
      <c r="B94" s="7"/>
    </row>
    <row r="95" s="3" customFormat="1" ht="12.75">
      <c r="B95" s="7"/>
    </row>
    <row r="96" s="3" customFormat="1" ht="12.75">
      <c r="B96" s="27"/>
    </row>
    <row r="97" s="3" customFormat="1" ht="12.75"/>
    <row r="98" s="3" customFormat="1" ht="12.75">
      <c r="B98" s="7"/>
    </row>
    <row r="99" s="3" customFormat="1" ht="12.75">
      <c r="B99" s="7"/>
    </row>
    <row r="100" s="3" customFormat="1" ht="12.75">
      <c r="B100" s="7"/>
    </row>
    <row r="101" s="3" customFormat="1" ht="12.75">
      <c r="B101" s="27"/>
    </row>
    <row r="102" s="3" customFormat="1" ht="12.75"/>
    <row r="103" s="3" customFormat="1" ht="12.75">
      <c r="B103" s="7"/>
    </row>
    <row r="104" s="3" customFormat="1" ht="12.75">
      <c r="B104" s="7"/>
    </row>
    <row r="105" s="3" customFormat="1" ht="12.75">
      <c r="B105" s="7"/>
    </row>
    <row r="106" s="3" customFormat="1" ht="12.75">
      <c r="B106" s="27"/>
    </row>
    <row r="107" s="3" customFormat="1" ht="12.75"/>
    <row r="108" s="3" customFormat="1" ht="12.75">
      <c r="B108" s="7"/>
    </row>
    <row r="109" s="3" customFormat="1" ht="12.75">
      <c r="B109" s="7"/>
    </row>
    <row r="110" s="3" customFormat="1" ht="12.75">
      <c r="B110" s="7"/>
    </row>
    <row r="111" s="3" customFormat="1" ht="12.75">
      <c r="B111" s="27"/>
    </row>
    <row r="112" s="3" customFormat="1" ht="12.75"/>
    <row r="113" s="3" customFormat="1" ht="12.75">
      <c r="B113" s="7"/>
    </row>
    <row r="114" s="3" customFormat="1" ht="12.75">
      <c r="B114" s="7"/>
    </row>
    <row r="115" s="3" customFormat="1" ht="12.75">
      <c r="B115" s="7"/>
    </row>
    <row r="116" s="3" customFormat="1" ht="12.75">
      <c r="B116" s="27"/>
    </row>
    <row r="117" s="3" customFormat="1" ht="12.75"/>
    <row r="118" s="3" customFormat="1" ht="12.75">
      <c r="B118" s="7"/>
    </row>
    <row r="119" s="3" customFormat="1" ht="12.75">
      <c r="B119" s="7"/>
    </row>
    <row r="120" s="3" customFormat="1" ht="12.75">
      <c r="B120" s="7"/>
    </row>
    <row r="121" s="3" customFormat="1" ht="12.75">
      <c r="B121" s="27"/>
    </row>
    <row r="122" s="3" customFormat="1" ht="12.75"/>
    <row r="123" s="3" customFormat="1" ht="12.75">
      <c r="B123" s="7"/>
    </row>
    <row r="124" s="3" customFormat="1" ht="12.75">
      <c r="B124" s="7"/>
    </row>
    <row r="125" s="3" customFormat="1" ht="12.75">
      <c r="B125" s="7"/>
    </row>
    <row r="126" s="3" customFormat="1" ht="12.75">
      <c r="B126" s="27"/>
    </row>
    <row r="127" s="3" customFormat="1" ht="12.75"/>
    <row r="128" s="3" customFormat="1" ht="12.75">
      <c r="B128" s="7"/>
    </row>
    <row r="129" s="3" customFormat="1" ht="12.75">
      <c r="B129" s="7"/>
    </row>
    <row r="130" s="3" customFormat="1" ht="12.75">
      <c r="B130" s="7"/>
    </row>
    <row r="131" s="3" customFormat="1" ht="12.75">
      <c r="B131" s="27"/>
    </row>
    <row r="132" s="3" customFormat="1" ht="12.75"/>
    <row r="133" s="3" customFormat="1" ht="12.75">
      <c r="B133" s="7"/>
    </row>
    <row r="134" s="3" customFormat="1" ht="12.75">
      <c r="B134" s="7"/>
    </row>
    <row r="135" s="3" customFormat="1" ht="12.75">
      <c r="B135" s="7"/>
    </row>
    <row r="136" s="3" customFormat="1" ht="12.75">
      <c r="B136" s="27"/>
    </row>
    <row r="137" s="3" customFormat="1" ht="12.75"/>
    <row r="138" s="3" customFormat="1" ht="12.75">
      <c r="B138" s="7"/>
    </row>
    <row r="139" s="3" customFormat="1" ht="12.75">
      <c r="B139" s="7"/>
    </row>
    <row r="140" s="3" customFormat="1" ht="12.75">
      <c r="B140" s="7"/>
    </row>
    <row r="141" s="3" customFormat="1" ht="12.75">
      <c r="B141" s="27"/>
    </row>
    <row r="142" s="3" customFormat="1" ht="12.75"/>
    <row r="143" s="3" customFormat="1" ht="12.75">
      <c r="B143" s="7"/>
    </row>
    <row r="144" s="3" customFormat="1" ht="12.75">
      <c r="B144" s="7"/>
    </row>
    <row r="145" s="3" customFormat="1" ht="12.75">
      <c r="B145" s="7"/>
    </row>
    <row r="146" s="3" customFormat="1" ht="12.75">
      <c r="B146" s="27"/>
    </row>
    <row r="147" s="3" customFormat="1" ht="12.75"/>
    <row r="148" s="3" customFormat="1" ht="12.75">
      <c r="B148" s="7"/>
    </row>
    <row r="149" s="3" customFormat="1" ht="12.75">
      <c r="B149" s="7"/>
    </row>
    <row r="150" s="3" customFormat="1" ht="12.75">
      <c r="B150" s="7"/>
    </row>
    <row r="151" s="3" customFormat="1" ht="12.75">
      <c r="B151" s="27"/>
    </row>
    <row r="152" s="3" customFormat="1" ht="12.75"/>
    <row r="153" s="3" customFormat="1" ht="12.75">
      <c r="B153" s="7"/>
    </row>
    <row r="154" s="3" customFormat="1" ht="12.75">
      <c r="B154" s="7"/>
    </row>
    <row r="155" s="3" customFormat="1" ht="12.75">
      <c r="B155" s="7"/>
    </row>
    <row r="156" s="3" customFormat="1" ht="12.75">
      <c r="B156" s="27"/>
    </row>
    <row r="157" s="3" customFormat="1" ht="12.75"/>
    <row r="158" s="3" customFormat="1" ht="12.75">
      <c r="B158" s="7"/>
    </row>
    <row r="159" s="3" customFormat="1" ht="12.75">
      <c r="B159" s="7"/>
    </row>
    <row r="160" s="3" customFormat="1" ht="12.75">
      <c r="B160" s="7"/>
    </row>
    <row r="161" s="3" customFormat="1" ht="12.75">
      <c r="B161" s="27"/>
    </row>
    <row r="162" s="3" customFormat="1" ht="12.75"/>
    <row r="163" s="3" customFormat="1" ht="12.75">
      <c r="B163" s="7"/>
    </row>
    <row r="164" s="3" customFormat="1" ht="12.75">
      <c r="B164" s="7"/>
    </row>
    <row r="165" s="3" customFormat="1" ht="12.75">
      <c r="B165" s="7"/>
    </row>
    <row r="166" s="3" customFormat="1" ht="12.75">
      <c r="B166" s="27"/>
    </row>
    <row r="167" s="3" customFormat="1" ht="12.75"/>
    <row r="168" s="3" customFormat="1" ht="12.75">
      <c r="B168" s="7"/>
    </row>
    <row r="169" s="3" customFormat="1" ht="12.75">
      <c r="B169" s="7"/>
    </row>
    <row r="170" s="3" customFormat="1" ht="12.75">
      <c r="B170" s="7"/>
    </row>
    <row r="171" s="3" customFormat="1" ht="12.75">
      <c r="B171" s="27"/>
    </row>
    <row r="172" s="3" customFormat="1" ht="12.75"/>
    <row r="173" s="3" customFormat="1" ht="12.75">
      <c r="B173" s="7"/>
    </row>
    <row r="174" s="3" customFormat="1" ht="12.75">
      <c r="B174" s="7"/>
    </row>
    <row r="175" s="3" customFormat="1" ht="12.75">
      <c r="B175" s="7"/>
    </row>
    <row r="176" s="3" customFormat="1" ht="12.75">
      <c r="B176" s="27"/>
    </row>
    <row r="177" s="3" customFormat="1" ht="12.75"/>
    <row r="178" s="3" customFormat="1" ht="12.75">
      <c r="B178" s="7"/>
    </row>
    <row r="179" s="3" customFormat="1" ht="12.75">
      <c r="B179" s="7"/>
    </row>
    <row r="180" s="3" customFormat="1" ht="12.75">
      <c r="B180" s="7"/>
    </row>
    <row r="181" s="3" customFormat="1" ht="12.75">
      <c r="B181" s="27"/>
    </row>
    <row r="182" s="3" customFormat="1" ht="12.75"/>
    <row r="183" s="3" customFormat="1" ht="12.75">
      <c r="B183" s="7"/>
    </row>
    <row r="184" s="3" customFormat="1" ht="12.75">
      <c r="B184" s="7"/>
    </row>
    <row r="185" s="3" customFormat="1" ht="12.75">
      <c r="B185" s="7"/>
    </row>
    <row r="186" s="3" customFormat="1" ht="12.75">
      <c r="B186" s="27"/>
    </row>
    <row r="187" s="3" customFormat="1" ht="12.75"/>
    <row r="188" s="3" customFormat="1" ht="12.75">
      <c r="B188" s="7"/>
    </row>
    <row r="189" s="3" customFormat="1" ht="12.75">
      <c r="B189" s="7"/>
    </row>
    <row r="190" s="3" customFormat="1" ht="12.75">
      <c r="B190" s="7"/>
    </row>
    <row r="191" s="3" customFormat="1" ht="12.75">
      <c r="B191" s="27"/>
    </row>
    <row r="192" s="3" customFormat="1" ht="12.75"/>
    <row r="193" s="3" customFormat="1" ht="12.75">
      <c r="B193" s="7"/>
    </row>
    <row r="194" s="3" customFormat="1" ht="12.75">
      <c r="B194" s="7"/>
    </row>
    <row r="195" s="3" customFormat="1" ht="12.75">
      <c r="B195" s="7"/>
    </row>
    <row r="196" s="3" customFormat="1" ht="12.75">
      <c r="B196" s="27"/>
    </row>
    <row r="197" s="3" customFormat="1" ht="12.75"/>
    <row r="198" s="3" customFormat="1" ht="12.75">
      <c r="B198" s="7"/>
    </row>
    <row r="199" s="3" customFormat="1" ht="12.75">
      <c r="B199" s="7"/>
    </row>
    <row r="200" s="3" customFormat="1" ht="12.75">
      <c r="B200" s="7"/>
    </row>
    <row r="201" s="3" customFormat="1" ht="12.75">
      <c r="B201" s="27"/>
    </row>
    <row r="202" s="3" customFormat="1" ht="12.75"/>
    <row r="203" s="3" customFormat="1" ht="12.75">
      <c r="B203" s="7"/>
    </row>
    <row r="204" s="3" customFormat="1" ht="12.75">
      <c r="B204" s="7"/>
    </row>
    <row r="205" s="3" customFormat="1" ht="12.75">
      <c r="B205" s="7"/>
    </row>
    <row r="206" s="3" customFormat="1" ht="12.75">
      <c r="B206" s="27"/>
    </row>
    <row r="207" s="3" customFormat="1" ht="12.75"/>
    <row r="208" s="3" customFormat="1" ht="12.75">
      <c r="B208" s="7"/>
    </row>
    <row r="209" s="3" customFormat="1" ht="12.75">
      <c r="B209" s="7"/>
    </row>
    <row r="210" s="3" customFormat="1" ht="12.75">
      <c r="B210" s="7"/>
    </row>
    <row r="211" s="3" customFormat="1" ht="12.75">
      <c r="B211" s="27"/>
    </row>
    <row r="212" s="3" customFormat="1" ht="12.75"/>
    <row r="213" s="3" customFormat="1" ht="12.75">
      <c r="B213" s="7"/>
    </row>
    <row r="214" s="3" customFormat="1" ht="12.75">
      <c r="B214" s="7"/>
    </row>
    <row r="215" s="3" customFormat="1" ht="12.75">
      <c r="B215" s="7"/>
    </row>
    <row r="216" s="3" customFormat="1" ht="12.75">
      <c r="B216" s="27"/>
    </row>
    <row r="217" s="3" customFormat="1" ht="12.75"/>
    <row r="218" s="3" customFormat="1" ht="12.75">
      <c r="B218" s="7"/>
    </row>
    <row r="219" s="3" customFormat="1" ht="12.75">
      <c r="B219" s="7"/>
    </row>
    <row r="220" s="3" customFormat="1" ht="12.75">
      <c r="B220" s="7"/>
    </row>
    <row r="221" s="3" customFormat="1" ht="12.75">
      <c r="B221" s="27"/>
    </row>
    <row r="222" s="3" customFormat="1" ht="12.75"/>
    <row r="223" s="3" customFormat="1" ht="12.75">
      <c r="B223" s="7"/>
    </row>
    <row r="224" s="3" customFormat="1" ht="12.75">
      <c r="B224" s="7"/>
    </row>
    <row r="225" s="3" customFormat="1" ht="12.75">
      <c r="B225" s="7"/>
    </row>
    <row r="226" s="3" customFormat="1" ht="12.75">
      <c r="B226" s="27"/>
    </row>
    <row r="227" s="3" customFormat="1" ht="12.75"/>
    <row r="228" s="3" customFormat="1" ht="12.75">
      <c r="B228" s="7"/>
    </row>
    <row r="229" s="3" customFormat="1" ht="12.75">
      <c r="B229" s="7"/>
    </row>
    <row r="230" s="3" customFormat="1" ht="12.75"/>
    <row r="231" s="3" customFormat="1" ht="12.75">
      <c r="B231" s="26"/>
    </row>
    <row r="232" s="3" customFormat="1" ht="12.75">
      <c r="B232" s="7"/>
    </row>
    <row r="233" s="3" customFormat="1" ht="12.75">
      <c r="B233" s="7"/>
    </row>
    <row r="234" s="3" customFormat="1" ht="12.75">
      <c r="B234" s="27"/>
    </row>
    <row r="235" s="3" customFormat="1" ht="12.75"/>
    <row r="236" s="3" customFormat="1" ht="12.75">
      <c r="B236" s="7"/>
    </row>
    <row r="237" s="3" customFormat="1" ht="12.75">
      <c r="B237" s="7"/>
    </row>
    <row r="238" s="3" customFormat="1" ht="12.75"/>
    <row r="239" s="3" customFormat="1" ht="12.75">
      <c r="B239" s="26"/>
    </row>
    <row r="240" s="3" customFormat="1" ht="12.75">
      <c r="B240" s="7"/>
    </row>
    <row r="241" s="3" customFormat="1" ht="12.75">
      <c r="B241" s="7"/>
    </row>
    <row r="242" s="3" customFormat="1" ht="12.75">
      <c r="B242" s="27"/>
    </row>
    <row r="243" s="3" customFormat="1" ht="12.75"/>
    <row r="244" s="3" customFormat="1" ht="12.75">
      <c r="B244" s="7"/>
    </row>
    <row r="245" s="3" customFormat="1" ht="12.75">
      <c r="B245" s="7"/>
    </row>
    <row r="246" s="3" customFormat="1" ht="12.75"/>
    <row r="247" s="3" customFormat="1" ht="12.75">
      <c r="B247" s="26"/>
    </row>
    <row r="248" s="3" customFormat="1" ht="12.75">
      <c r="B248" s="7"/>
    </row>
    <row r="249" s="3" customFormat="1" ht="12.75">
      <c r="B249" s="7"/>
    </row>
    <row r="250" s="3" customFormat="1" ht="12.75">
      <c r="B250" s="27"/>
    </row>
    <row r="251" s="3" customFormat="1" ht="12.75"/>
    <row r="252" s="3" customFormat="1" ht="12.75">
      <c r="B252" s="7"/>
    </row>
    <row r="253" s="3" customFormat="1" ht="12.75">
      <c r="B253" s="7"/>
    </row>
    <row r="254" s="3" customFormat="1" ht="12.75"/>
    <row r="255" s="3" customFormat="1" ht="12.75">
      <c r="B255" s="26"/>
    </row>
    <row r="256" s="3" customFormat="1" ht="12.75">
      <c r="B256" s="7"/>
    </row>
    <row r="257" s="3" customFormat="1" ht="12.75">
      <c r="B257" s="7"/>
    </row>
    <row r="258" s="3" customFormat="1" ht="12.75">
      <c r="B258" s="27"/>
    </row>
    <row r="259" s="3" customFormat="1" ht="12.75"/>
    <row r="260" s="3" customFormat="1" ht="12.75">
      <c r="B260" s="7"/>
    </row>
    <row r="261" s="3" customFormat="1" ht="12.75">
      <c r="B261" s="7"/>
    </row>
    <row r="262" s="3" customFormat="1" ht="12.75"/>
    <row r="263" s="3" customFormat="1" ht="12.75">
      <c r="B263" s="26"/>
    </row>
    <row r="264" s="3" customFormat="1" ht="12.75">
      <c r="B264" s="7"/>
    </row>
    <row r="265" s="3" customFormat="1" ht="12.75">
      <c r="B265" s="7"/>
    </row>
    <row r="266" s="3" customFormat="1" ht="12.75">
      <c r="B266" s="27"/>
    </row>
    <row r="267" s="3" customFormat="1" ht="12.75"/>
    <row r="268" s="3" customFormat="1" ht="12.75">
      <c r="B268" s="7"/>
    </row>
    <row r="269" s="3" customFormat="1" ht="12.75">
      <c r="B269" s="7"/>
    </row>
    <row r="270" s="3" customFormat="1" ht="12.75"/>
    <row r="271" s="3" customFormat="1" ht="12.75">
      <c r="B271" s="26"/>
    </row>
    <row r="272" s="3" customFormat="1" ht="12.75">
      <c r="B272" s="7"/>
    </row>
    <row r="273" s="3" customFormat="1" ht="12.75">
      <c r="B273" s="7"/>
    </row>
    <row r="274" s="3" customFormat="1" ht="12.75">
      <c r="B274" s="27"/>
    </row>
    <row r="275" s="3" customFormat="1" ht="12.75"/>
    <row r="276" s="3" customFormat="1" ht="12.75">
      <c r="B276" s="7"/>
    </row>
    <row r="277" s="3" customFormat="1" ht="12.75">
      <c r="B277" s="7"/>
    </row>
    <row r="278" s="3" customFormat="1" ht="12.75"/>
    <row r="279" s="3" customFormat="1" ht="12.75">
      <c r="B279" s="26"/>
    </row>
    <row r="280" s="3" customFormat="1" ht="12.75">
      <c r="B280" s="7"/>
    </row>
    <row r="281" s="3" customFormat="1" ht="12.75">
      <c r="B281" s="7"/>
    </row>
    <row r="282" s="3" customFormat="1" ht="12.75">
      <c r="B282" s="27"/>
    </row>
    <row r="283" s="3" customFormat="1" ht="12.75"/>
    <row r="284" s="3" customFormat="1" ht="12.75">
      <c r="B284" s="7"/>
    </row>
    <row r="285" s="3" customFormat="1" ht="12.75">
      <c r="B285" s="7"/>
    </row>
    <row r="286" s="3" customFormat="1" ht="12.75"/>
    <row r="287" s="3" customFormat="1" ht="12.75">
      <c r="B287" s="26"/>
    </row>
    <row r="288" s="3" customFormat="1" ht="12.75">
      <c r="B288" s="7"/>
    </row>
    <row r="289" s="3" customFormat="1" ht="12.75">
      <c r="B289" s="7"/>
    </row>
    <row r="290" s="3" customFormat="1" ht="12.75">
      <c r="B290" s="27"/>
    </row>
    <row r="291" s="3" customFormat="1" ht="12.75"/>
    <row r="292" s="3" customFormat="1" ht="12.75">
      <c r="B292" s="7"/>
    </row>
    <row r="293" s="3" customFormat="1" ht="12.75">
      <c r="B293" s="7"/>
    </row>
    <row r="294" s="3" customFormat="1" ht="12.75"/>
    <row r="295" s="3" customFormat="1" ht="12.75">
      <c r="B295" s="26"/>
    </row>
    <row r="296" s="3" customFormat="1" ht="12.75">
      <c r="B296" s="7"/>
    </row>
    <row r="297" s="3" customFormat="1" ht="12.75">
      <c r="B297" s="7"/>
    </row>
    <row r="298" s="3" customFormat="1" ht="12.75">
      <c r="B298" s="27"/>
    </row>
    <row r="299" s="3" customFormat="1" ht="12.75"/>
    <row r="300" s="3" customFormat="1" ht="12.75">
      <c r="B300" s="7"/>
    </row>
    <row r="301" s="3" customFormat="1" ht="12.75">
      <c r="B301" s="7"/>
    </row>
    <row r="302" s="3" customFormat="1" ht="12.75"/>
    <row r="303" s="3" customFormat="1" ht="12.75">
      <c r="B303" s="26"/>
    </row>
    <row r="304" s="3" customFormat="1" ht="12.75">
      <c r="B304" s="7"/>
    </row>
    <row r="305" s="3" customFormat="1" ht="12.75">
      <c r="B305" s="7"/>
    </row>
    <row r="306" s="3" customFormat="1" ht="12.75">
      <c r="B306" s="27"/>
    </row>
    <row r="307" s="3" customFormat="1" ht="12.75"/>
    <row r="308" s="3" customFormat="1" ht="12.75">
      <c r="B308" s="7"/>
    </row>
    <row r="309" s="3" customFormat="1" ht="12.75">
      <c r="B309" s="7"/>
    </row>
    <row r="310" s="3" customFormat="1" ht="12.75"/>
    <row r="311" s="3" customFormat="1" ht="12.75">
      <c r="B311" s="26"/>
    </row>
    <row r="312" s="3" customFormat="1" ht="12.75">
      <c r="B312" s="7"/>
    </row>
    <row r="313" s="3" customFormat="1" ht="12.75">
      <c r="B313" s="7"/>
    </row>
    <row r="314" s="3" customFormat="1" ht="12.75">
      <c r="B314" s="27"/>
    </row>
    <row r="315" s="3" customFormat="1" ht="12.75"/>
    <row r="316" s="3" customFormat="1" ht="12.75">
      <c r="B316" s="7"/>
    </row>
    <row r="317" s="3" customFormat="1" ht="12.75">
      <c r="B317" s="7"/>
    </row>
    <row r="318" s="3" customFormat="1" ht="12.75"/>
    <row r="319" s="3" customFormat="1" ht="12.75">
      <c r="B319" s="26"/>
    </row>
    <row r="320" s="3" customFormat="1" ht="12.75">
      <c r="B320" s="7"/>
    </row>
    <row r="321" s="3" customFormat="1" ht="12.75">
      <c r="B321" s="7"/>
    </row>
    <row r="322" s="3" customFormat="1" ht="12.75">
      <c r="B322" s="27"/>
    </row>
    <row r="323" s="3" customFormat="1" ht="12.75"/>
    <row r="324" s="3" customFormat="1" ht="12.75">
      <c r="B324" s="7"/>
    </row>
    <row r="325" s="3" customFormat="1" ht="12.75">
      <c r="B325" s="7"/>
    </row>
    <row r="326" s="3" customFormat="1" ht="12.75"/>
    <row r="327" s="3" customFormat="1" ht="12.75">
      <c r="B327" s="26"/>
    </row>
    <row r="328" s="3" customFormat="1" ht="12.75">
      <c r="B328" s="7"/>
    </row>
    <row r="329" s="3" customFormat="1" ht="12.75">
      <c r="B329" s="7"/>
    </row>
    <row r="330" s="3" customFormat="1" ht="12.75">
      <c r="B330" s="27"/>
    </row>
    <row r="331" s="3" customFormat="1" ht="12.75"/>
    <row r="332" s="3" customFormat="1" ht="12.75">
      <c r="B332" s="7"/>
    </row>
    <row r="333" s="3" customFormat="1" ht="12.75">
      <c r="B333" s="7"/>
    </row>
    <row r="334" s="3" customFormat="1" ht="12.75"/>
    <row r="335" s="3" customFormat="1" ht="12.75">
      <c r="B335" s="26"/>
    </row>
    <row r="336" s="3" customFormat="1" ht="12.75">
      <c r="B336" s="7"/>
    </row>
    <row r="337" s="3" customFormat="1" ht="12.75">
      <c r="B337" s="7"/>
    </row>
    <row r="338" s="3" customFormat="1" ht="12.75">
      <c r="B338" s="27"/>
    </row>
    <row r="339" s="3" customFormat="1" ht="12.75"/>
    <row r="340" s="3" customFormat="1" ht="12.75">
      <c r="B340" s="7"/>
    </row>
    <row r="341" s="3" customFormat="1" ht="12.75">
      <c r="B341" s="7"/>
    </row>
    <row r="342" s="3" customFormat="1" ht="12.75"/>
    <row r="343" s="3" customFormat="1" ht="12.75">
      <c r="B343" s="26"/>
    </row>
    <row r="344" s="3" customFormat="1" ht="12.75">
      <c r="B344" s="7"/>
    </row>
    <row r="345" s="3" customFormat="1" ht="12.75">
      <c r="B345" s="7"/>
    </row>
    <row r="346" s="3" customFormat="1" ht="12.75">
      <c r="B346" s="27"/>
    </row>
    <row r="347" s="3" customFormat="1" ht="12.75"/>
    <row r="348" s="3" customFormat="1" ht="12.75">
      <c r="B348" s="7"/>
    </row>
    <row r="349" s="3" customFormat="1" ht="12.75">
      <c r="B349" s="7"/>
    </row>
    <row r="350" s="3" customFormat="1" ht="12.75"/>
    <row r="351" s="3" customFormat="1" ht="12.75">
      <c r="B351" s="26"/>
    </row>
    <row r="352" s="3" customFormat="1" ht="12.75">
      <c r="B352" s="7"/>
    </row>
    <row r="353" s="3" customFormat="1" ht="12.75">
      <c r="B353" s="7"/>
    </row>
    <row r="354" s="3" customFormat="1" ht="12.75">
      <c r="B354" s="27"/>
    </row>
    <row r="355" s="3" customFormat="1" ht="12.75"/>
    <row r="356" s="3" customFormat="1" ht="12.75">
      <c r="B356" s="7"/>
    </row>
    <row r="357" s="3" customFormat="1" ht="12.75">
      <c r="B357" s="7"/>
    </row>
    <row r="358" s="3" customFormat="1" ht="12.75"/>
    <row r="359" s="3" customFormat="1" ht="12.75">
      <c r="B359" s="26"/>
    </row>
    <row r="360" s="3" customFormat="1" ht="12.75">
      <c r="B360" s="7"/>
    </row>
    <row r="361" s="3" customFormat="1" ht="12.75">
      <c r="B361" s="7"/>
    </row>
    <row r="362" s="3" customFormat="1" ht="12.75">
      <c r="B362" s="27"/>
    </row>
    <row r="363" s="3" customFormat="1" ht="12.75"/>
    <row r="364" s="3" customFormat="1" ht="12.75">
      <c r="B364" s="7"/>
    </row>
    <row r="365" s="3" customFormat="1" ht="12.75">
      <c r="B365" s="7"/>
    </row>
    <row r="366" s="3" customFormat="1" ht="12.75"/>
    <row r="367" s="3" customFormat="1" ht="12.75">
      <c r="B367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6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abacus2</cp:lastModifiedBy>
  <cp:lastPrinted>2015-08-06T06:24:28Z</cp:lastPrinted>
  <dcterms:created xsi:type="dcterms:W3CDTF">2010-01-14T07:10:55Z</dcterms:created>
  <dcterms:modified xsi:type="dcterms:W3CDTF">2020-03-22T08:43:13Z</dcterms:modified>
  <cp:category/>
  <cp:version/>
  <cp:contentType/>
  <cp:contentStatus/>
</cp:coreProperties>
</file>